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einer-PC\Desktop\"/>
    </mc:Choice>
  </mc:AlternateContent>
  <xr:revisionPtr revIDLastSave="0" documentId="8_{CE5A6FEB-86CB-4313-85F5-30D15401B169}" xr6:coauthVersionLast="46" xr6:coauthVersionMax="46" xr10:uidLastSave="{00000000-0000-0000-0000-000000000000}"/>
  <workbookProtection workbookAlgorithmName="SHA-512" workbookHashValue="vIPxQlu+GB4GA3kPAVKjzsnZRP+hsojBNDbJUMXhCfeJJTwv6k6fyeFTSLsAxGAxySYzvoyspPQBTNdABCgwEg==" workbookSaltValue="GW6v8P1RXc/dGc0p7pFuFw==" workbookSpinCount="100000" lockStructure="1"/>
  <bookViews>
    <workbookView xWindow="768" yWindow="60" windowWidth="21360" windowHeight="12900" tabRatio="623" xr2:uid="{00000000-000D-0000-FFFF-FFFF00000000}"/>
  </bookViews>
  <sheets>
    <sheet name="Titel" sheetId="3" r:id="rId1"/>
    <sheet name="Vorwort" sheetId="4" r:id="rId2"/>
    <sheet name="Benutzerhinweise" sheetId="42" r:id="rId3"/>
    <sheet name="Dienststellendaten" sheetId="2" r:id="rId4"/>
    <sheet name="Formular 1" sheetId="21" r:id="rId5"/>
    <sheet name="Formular 2_1" sheetId="19" r:id="rId6"/>
    <sheet name="Formular 2_2" sheetId="20" r:id="rId7"/>
    <sheet name="Formular 2_3" sheetId="43" r:id="rId8"/>
    <sheet name="Formular 3a_1" sheetId="9" r:id="rId9"/>
    <sheet name="Formular 3a_2" sheetId="10" r:id="rId10"/>
    <sheet name="Formular 3a_3" sheetId="44" r:id="rId11"/>
    <sheet name="Formular 3b_1" sheetId="11" r:id="rId12"/>
    <sheet name="Formular 3b_2" sheetId="12" r:id="rId13"/>
    <sheet name="Formular 3b_3" sheetId="46" r:id="rId14"/>
    <sheet name="Formular 4a_1" sheetId="13" r:id="rId15"/>
    <sheet name="Formular 4a_2" sheetId="14" r:id="rId16"/>
    <sheet name="Formular 4a_3" sheetId="45" r:id="rId17"/>
    <sheet name="Formular 4b_1" sheetId="15" r:id="rId18"/>
    <sheet name="Formular 4b_2" sheetId="16" r:id="rId19"/>
    <sheet name="Formular 4b_3" sheetId="47" r:id="rId20"/>
    <sheet name="Formular 5a" sheetId="18" r:id="rId21"/>
    <sheet name="Formular 5b" sheetId="22" r:id="rId22"/>
    <sheet name="Formular 6" sheetId="23" r:id="rId23"/>
    <sheet name="Formular 7_1" sheetId="24" r:id="rId24"/>
    <sheet name="Formular 7_2" sheetId="25" r:id="rId25"/>
    <sheet name="Formular 8a" sheetId="26" r:id="rId26"/>
    <sheet name="Formular 8b" sheetId="27" r:id="rId27"/>
    <sheet name="Formular 9a" sheetId="28" r:id="rId28"/>
    <sheet name="Formular 9b" sheetId="30" r:id="rId29"/>
    <sheet name="Formular 10" sheetId="17" r:id="rId30"/>
    <sheet name="Formular 11a" sheetId="33" r:id="rId31"/>
    <sheet name="Formular 11b" sheetId="34" r:id="rId32"/>
    <sheet name="Formular 12a" sheetId="31" r:id="rId33"/>
    <sheet name="Formular 12b" sheetId="32" r:id="rId34"/>
    <sheet name="Formular 13a" sheetId="35" r:id="rId35"/>
    <sheet name="Formular 13b_1" sheetId="36" r:id="rId36"/>
    <sheet name="Formular 13b_2" sheetId="37" r:id="rId37"/>
    <sheet name="Formular 13c" sheetId="38" r:id="rId38"/>
    <sheet name="Formular 14" sheetId="39" r:id="rId39"/>
    <sheet name="Formular 15" sheetId="40" r:id="rId40"/>
  </sheets>
  <definedNames>
    <definedName name="_xlnm.Print_Area" localSheetId="2">Benutzerhinweise!$A$1:$AA$107</definedName>
    <definedName name="_xlnm.Print_Area" localSheetId="3">Dienststellendaten!$A$1:$O$86</definedName>
    <definedName name="_xlnm.Print_Area" localSheetId="4">'Formular 1'!$A$1:$Z$117</definedName>
    <definedName name="_xlnm.Print_Area" localSheetId="29">'Formular 10'!$A$1:$Z$108</definedName>
    <definedName name="_xlnm.Print_Area" localSheetId="30">'Formular 11a'!$A$1:$Z$107</definedName>
    <definedName name="_xlnm.Print_Area" localSheetId="31">'Formular 11b'!$A$1:$Z$108</definedName>
    <definedName name="_xlnm.Print_Area" localSheetId="32">'Formular 12a'!$A$1:$Z$111</definedName>
    <definedName name="_xlnm.Print_Area" localSheetId="33">'Formular 12b'!$A$1:$Z$107</definedName>
    <definedName name="_xlnm.Print_Area" localSheetId="34">'Formular 13a'!$A$1:$Z$108</definedName>
    <definedName name="_xlnm.Print_Area" localSheetId="35">'Formular 13b_1'!$A$1:$Z$107</definedName>
    <definedName name="_xlnm.Print_Area" localSheetId="36">'Formular 13b_2'!$A$1:$Z$108</definedName>
    <definedName name="_xlnm.Print_Area" localSheetId="37">'Formular 13c'!$A$1:$Z$107</definedName>
    <definedName name="_xlnm.Print_Area" localSheetId="38">'Formular 14'!$A$1:$Z$108</definedName>
    <definedName name="_xlnm.Print_Area" localSheetId="39">'Formular 15'!$A$1:$Z$108</definedName>
    <definedName name="_xlnm.Print_Area" localSheetId="5">'Formular 2_1'!$A$1:$Z$107</definedName>
    <definedName name="_xlnm.Print_Area" localSheetId="6">'Formular 2_2'!$A$1:$Z$108</definedName>
    <definedName name="_xlnm.Print_Area" localSheetId="7">'Formular 2_3'!$A$1:$Z$106</definedName>
    <definedName name="_xlnm.Print_Area" localSheetId="8">'Formular 3a_1'!$A$1:$Z$124</definedName>
    <definedName name="_xlnm.Print_Area" localSheetId="9">'Formular 3a_2'!$A$1:$Z$124</definedName>
    <definedName name="_xlnm.Print_Area" localSheetId="10">'Formular 3a_3'!$A$1:$Z$124</definedName>
    <definedName name="_xlnm.Print_Area" localSheetId="11">'Formular 3b_1'!$A$1:$Z$128</definedName>
    <definedName name="_xlnm.Print_Area" localSheetId="12">'Formular 3b_2'!$A$1:$Z$128</definedName>
    <definedName name="_xlnm.Print_Area" localSheetId="13">'Formular 3b_3'!$A$1:$Z$128</definedName>
    <definedName name="_xlnm.Print_Area" localSheetId="14">'Formular 4a_1'!$A$1:$Z$123</definedName>
    <definedName name="_xlnm.Print_Area" localSheetId="15">'Formular 4a_2'!$A$1:$Z$124</definedName>
    <definedName name="_xlnm.Print_Area" localSheetId="16">'Formular 4a_3'!$A$1:$Z$124</definedName>
    <definedName name="_xlnm.Print_Area" localSheetId="17">'Formular 4b_1'!$A$1:$Z$129</definedName>
    <definedName name="_xlnm.Print_Area" localSheetId="18">'Formular 4b_2'!$A$1:$Z$128</definedName>
    <definedName name="_xlnm.Print_Area" localSheetId="19">'Formular 4b_3'!$A$1:$Z$128</definedName>
    <definedName name="_xlnm.Print_Area" localSheetId="20">'Formular 5a'!$A$1:$Z$106</definedName>
    <definedName name="_xlnm.Print_Area" localSheetId="21">'Formular 5b'!$A$1:$Z$108</definedName>
    <definedName name="_xlnm.Print_Area" localSheetId="22">'Formular 6'!$A$1:$Z$106</definedName>
    <definedName name="_xlnm.Print_Area" localSheetId="23">'Formular 7_1'!$A$1:$Z$108</definedName>
    <definedName name="_xlnm.Print_Area" localSheetId="24">'Formular 7_2'!$A$1:$Z$105</definedName>
    <definedName name="_xlnm.Print_Area" localSheetId="25">'Formular 8a'!$A$1:$Z$108</definedName>
    <definedName name="_xlnm.Print_Area" localSheetId="26">'Formular 8b'!$A$1:$Z$109</definedName>
    <definedName name="_xlnm.Print_Area" localSheetId="27">'Formular 9a'!$A$1:$Z$103</definedName>
    <definedName name="_xlnm.Print_Area" localSheetId="28">'Formular 9b'!$A$1:$Z$103</definedName>
    <definedName name="_xlnm.Print_Area" localSheetId="0">Titel!$A$1:$M$65</definedName>
  </definedNames>
  <calcPr calcId="181029"/>
</workbook>
</file>

<file path=xl/calcChain.xml><?xml version="1.0" encoding="utf-8"?>
<calcChain xmlns="http://schemas.openxmlformats.org/spreadsheetml/2006/main">
  <c r="F117" i="14" l="1"/>
  <c r="N31" i="2"/>
  <c r="O95" i="43" s="1"/>
  <c r="Z94" i="16"/>
  <c r="Z92" i="16"/>
  <c r="Z84" i="16"/>
  <c r="Z82" i="16"/>
  <c r="B94" i="16"/>
  <c r="B84" i="16"/>
  <c r="Z94" i="47"/>
  <c r="W94" i="47"/>
  <c r="Q94" i="47"/>
  <c r="L94" i="47"/>
  <c r="G94" i="47"/>
  <c r="B94" i="47"/>
  <c r="Z92" i="47"/>
  <c r="W92" i="47"/>
  <c r="Q92" i="47"/>
  <c r="L92" i="47"/>
  <c r="G92" i="47"/>
  <c r="B92" i="47"/>
  <c r="Z90" i="47"/>
  <c r="W90" i="47"/>
  <c r="Q90" i="47"/>
  <c r="L90" i="47"/>
  <c r="G90" i="47"/>
  <c r="B90" i="47"/>
  <c r="Z88" i="47"/>
  <c r="W88" i="47"/>
  <c r="Q88" i="47"/>
  <c r="L88" i="47"/>
  <c r="G88" i="47"/>
  <c r="B88" i="47"/>
  <c r="Z86" i="47"/>
  <c r="W86" i="47"/>
  <c r="Q86" i="47"/>
  <c r="L86" i="47"/>
  <c r="G86" i="47"/>
  <c r="B86" i="47"/>
  <c r="W94" i="16"/>
  <c r="Q94" i="16"/>
  <c r="L94" i="16"/>
  <c r="G94" i="16"/>
  <c r="W92" i="16"/>
  <c r="Q92" i="16"/>
  <c r="L92" i="16"/>
  <c r="G92" i="16"/>
  <c r="B92" i="16"/>
  <c r="Z90" i="16"/>
  <c r="W90" i="16"/>
  <c r="Q90" i="16"/>
  <c r="L90" i="16"/>
  <c r="G90" i="16"/>
  <c r="B90" i="16"/>
  <c r="Z88" i="16"/>
  <c r="W88" i="16"/>
  <c r="Q88" i="16"/>
  <c r="L88" i="16"/>
  <c r="G88" i="16"/>
  <c r="B88" i="16"/>
  <c r="Z86" i="16"/>
  <c r="W86" i="16"/>
  <c r="Q86" i="16"/>
  <c r="L86" i="16"/>
  <c r="G86" i="16"/>
  <c r="B86" i="16"/>
  <c r="Z95" i="15"/>
  <c r="W95" i="15"/>
  <c r="Q95" i="15"/>
  <c r="L95" i="15"/>
  <c r="G95" i="15"/>
  <c r="B95" i="15"/>
  <c r="Z93" i="15"/>
  <c r="W93" i="15"/>
  <c r="Q93" i="15"/>
  <c r="L93" i="15"/>
  <c r="G93" i="15"/>
  <c r="B93" i="15"/>
  <c r="Z91" i="15"/>
  <c r="W91" i="15"/>
  <c r="Q91" i="15"/>
  <c r="L91" i="15"/>
  <c r="G91" i="15"/>
  <c r="B91" i="15"/>
  <c r="Z89" i="15"/>
  <c r="W89" i="15"/>
  <c r="Q89" i="15"/>
  <c r="L89" i="15"/>
  <c r="G89" i="15"/>
  <c r="B89" i="15"/>
  <c r="Z87" i="15"/>
  <c r="W87" i="15"/>
  <c r="Q87" i="15"/>
  <c r="L87" i="15"/>
  <c r="G87" i="15"/>
  <c r="B87" i="15"/>
  <c r="N105" i="13"/>
  <c r="N106" i="14" s="1"/>
  <c r="N106" i="45" s="1"/>
  <c r="N102" i="13"/>
  <c r="N103" i="14" s="1"/>
  <c r="N103" i="45" s="1"/>
  <c r="N99" i="13"/>
  <c r="N100" i="14" s="1"/>
  <c r="N100" i="45" s="1"/>
  <c r="Z95" i="46"/>
  <c r="W95" i="46"/>
  <c r="Q95" i="46"/>
  <c r="L95" i="46"/>
  <c r="G95" i="46"/>
  <c r="B95" i="46"/>
  <c r="Z93" i="46"/>
  <c r="W93" i="46"/>
  <c r="Q93" i="46"/>
  <c r="L93" i="46"/>
  <c r="G93" i="46"/>
  <c r="B93" i="46"/>
  <c r="Z91" i="46"/>
  <c r="W91" i="46"/>
  <c r="Q91" i="46"/>
  <c r="L91" i="46"/>
  <c r="G91" i="46"/>
  <c r="B91" i="46"/>
  <c r="Z89" i="46"/>
  <c r="W89" i="46"/>
  <c r="Q89" i="46"/>
  <c r="L89" i="46"/>
  <c r="G89" i="46"/>
  <c r="B89" i="46"/>
  <c r="Z87" i="46"/>
  <c r="W87" i="46"/>
  <c r="Q87" i="46"/>
  <c r="L87" i="46"/>
  <c r="G87" i="46"/>
  <c r="B87" i="46"/>
  <c r="Z95" i="12"/>
  <c r="W95" i="12"/>
  <c r="Q95" i="12"/>
  <c r="L95" i="12"/>
  <c r="G95" i="12"/>
  <c r="B95" i="12"/>
  <c r="Z93" i="12"/>
  <c r="W93" i="12"/>
  <c r="Q93" i="12"/>
  <c r="L93" i="12"/>
  <c r="G93" i="12"/>
  <c r="B93" i="12"/>
  <c r="Z91" i="12"/>
  <c r="W91" i="12"/>
  <c r="Q91" i="12"/>
  <c r="L91" i="12"/>
  <c r="G91" i="12"/>
  <c r="B91" i="12"/>
  <c r="Z89" i="12"/>
  <c r="W89" i="12"/>
  <c r="Q89" i="12"/>
  <c r="L89" i="12"/>
  <c r="G89" i="12"/>
  <c r="B89" i="12"/>
  <c r="Z87" i="12"/>
  <c r="W87" i="12"/>
  <c r="Q87" i="12"/>
  <c r="L87" i="12"/>
  <c r="G87" i="12"/>
  <c r="B87" i="12"/>
  <c r="Z95" i="11"/>
  <c r="W95" i="11"/>
  <c r="Q95" i="11"/>
  <c r="L95" i="11"/>
  <c r="G95" i="11"/>
  <c r="B95" i="11"/>
  <c r="Z93" i="11"/>
  <c r="W93" i="11"/>
  <c r="Q93" i="11"/>
  <c r="L93" i="11"/>
  <c r="G93" i="11"/>
  <c r="B93" i="11"/>
  <c r="Z91" i="11"/>
  <c r="W91" i="11"/>
  <c r="Q91" i="11"/>
  <c r="L91" i="11"/>
  <c r="G91" i="11"/>
  <c r="B91" i="11"/>
  <c r="Z89" i="11"/>
  <c r="W89" i="11"/>
  <c r="Q89" i="11"/>
  <c r="L89" i="11"/>
  <c r="G89" i="11"/>
  <c r="B89" i="11"/>
  <c r="Z87" i="11"/>
  <c r="W87" i="11"/>
  <c r="Q87" i="11"/>
  <c r="L87" i="11"/>
  <c r="G87" i="11"/>
  <c r="B87" i="11"/>
  <c r="N106" i="9"/>
  <c r="N106" i="10" s="1"/>
  <c r="N106" i="44" s="1"/>
  <c r="N103" i="9"/>
  <c r="N103" i="10" s="1"/>
  <c r="N103" i="44" s="1"/>
  <c r="N100" i="9"/>
  <c r="N100" i="10" s="1"/>
  <c r="N100" i="44" s="1"/>
  <c r="Q98" i="9"/>
  <c r="Z19" i="15"/>
  <c r="Z16" i="47"/>
  <c r="Z84" i="47"/>
  <c r="Z82" i="47"/>
  <c r="Z80" i="47"/>
  <c r="Z78" i="47"/>
  <c r="Z76" i="47"/>
  <c r="Z74" i="47"/>
  <c r="Z72" i="47"/>
  <c r="Z70" i="47"/>
  <c r="Z68" i="47"/>
  <c r="Z66" i="47"/>
  <c r="Z64" i="47"/>
  <c r="Z62" i="47"/>
  <c r="Z60" i="47"/>
  <c r="Z58" i="47"/>
  <c r="Z56" i="47"/>
  <c r="Z54" i="47"/>
  <c r="Z52" i="47"/>
  <c r="Z50" i="47"/>
  <c r="Z48" i="47"/>
  <c r="Z46" i="47"/>
  <c r="Z44" i="47"/>
  <c r="Z42" i="47"/>
  <c r="Z40" i="47"/>
  <c r="Z38" i="47"/>
  <c r="Z36" i="47"/>
  <c r="Z34" i="47"/>
  <c r="Z32" i="47"/>
  <c r="Z30" i="47"/>
  <c r="Z28" i="47"/>
  <c r="Z26" i="47"/>
  <c r="Z24" i="47"/>
  <c r="Z22" i="47"/>
  <c r="Z20" i="47"/>
  <c r="Z18" i="47"/>
  <c r="W16" i="47"/>
  <c r="W84" i="47"/>
  <c r="W82" i="47"/>
  <c r="W80" i="47"/>
  <c r="W78" i="47"/>
  <c r="W76" i="47"/>
  <c r="W74" i="47"/>
  <c r="W72" i="47"/>
  <c r="W70" i="47"/>
  <c r="W68" i="47"/>
  <c r="W66" i="47"/>
  <c r="W64" i="47"/>
  <c r="W62" i="47"/>
  <c r="W60" i="47"/>
  <c r="W58" i="47"/>
  <c r="W56" i="47"/>
  <c r="W54" i="47"/>
  <c r="W52" i="47"/>
  <c r="W50" i="47"/>
  <c r="W48" i="47"/>
  <c r="W46" i="47"/>
  <c r="W44" i="47"/>
  <c r="W42" i="47"/>
  <c r="W40" i="47"/>
  <c r="W38" i="47"/>
  <c r="W36" i="47"/>
  <c r="W34" i="47"/>
  <c r="W32" i="47"/>
  <c r="W30" i="47"/>
  <c r="W28" i="47"/>
  <c r="W26" i="47"/>
  <c r="W24" i="47"/>
  <c r="W22" i="47"/>
  <c r="W20" i="47"/>
  <c r="W18" i="47"/>
  <c r="Q16" i="47"/>
  <c r="Q84" i="47"/>
  <c r="Q82" i="47"/>
  <c r="Q80" i="47"/>
  <c r="Q78" i="47"/>
  <c r="Q76" i="47"/>
  <c r="Q74" i="47"/>
  <c r="Q72" i="47"/>
  <c r="Q70" i="47"/>
  <c r="Q68" i="47"/>
  <c r="Q66" i="47"/>
  <c r="Q64" i="47"/>
  <c r="Q62" i="47"/>
  <c r="Q60" i="47"/>
  <c r="Q58" i="47"/>
  <c r="Q56" i="47"/>
  <c r="Q54" i="47"/>
  <c r="Q52" i="47"/>
  <c r="Q50" i="47"/>
  <c r="Q48" i="47"/>
  <c r="Q46" i="47"/>
  <c r="Q44" i="47"/>
  <c r="Q42" i="47"/>
  <c r="Q40" i="47"/>
  <c r="Q38" i="47"/>
  <c r="Q36" i="47"/>
  <c r="Q34" i="47"/>
  <c r="Q32" i="47"/>
  <c r="Q30" i="47"/>
  <c r="Q28" i="47"/>
  <c r="Q26" i="47"/>
  <c r="Q24" i="47"/>
  <c r="Q22" i="47"/>
  <c r="Q20" i="47"/>
  <c r="Q18" i="47"/>
  <c r="L16" i="47"/>
  <c r="L84" i="47"/>
  <c r="L82" i="47"/>
  <c r="L80" i="47"/>
  <c r="L78" i="47"/>
  <c r="L76" i="47"/>
  <c r="L74" i="47"/>
  <c r="L72" i="47"/>
  <c r="L70" i="47"/>
  <c r="L68" i="47"/>
  <c r="L66" i="47"/>
  <c r="L64" i="47"/>
  <c r="L62" i="47"/>
  <c r="L60" i="47"/>
  <c r="L58" i="47"/>
  <c r="L56" i="47"/>
  <c r="L54" i="47"/>
  <c r="L52" i="47"/>
  <c r="L50" i="47"/>
  <c r="L48" i="47"/>
  <c r="L46" i="47"/>
  <c r="L44" i="47"/>
  <c r="L42" i="47"/>
  <c r="L40" i="47"/>
  <c r="L38" i="47"/>
  <c r="L36" i="47"/>
  <c r="L34" i="47"/>
  <c r="L32" i="47"/>
  <c r="L30" i="47"/>
  <c r="L28" i="47"/>
  <c r="L26" i="47"/>
  <c r="L24" i="47"/>
  <c r="L22" i="47"/>
  <c r="L20" i="47"/>
  <c r="L18" i="47"/>
  <c r="G16" i="47"/>
  <c r="G84" i="47"/>
  <c r="G82" i="47"/>
  <c r="G80" i="47"/>
  <c r="G78" i="47"/>
  <c r="G76" i="47"/>
  <c r="G74" i="47"/>
  <c r="G72" i="47"/>
  <c r="G70" i="47"/>
  <c r="G68" i="47"/>
  <c r="G66" i="47"/>
  <c r="G64" i="47"/>
  <c r="G62" i="47"/>
  <c r="G60" i="47"/>
  <c r="G58" i="47"/>
  <c r="G56" i="47"/>
  <c r="G54" i="47"/>
  <c r="G52" i="47"/>
  <c r="G50" i="47"/>
  <c r="G48" i="47"/>
  <c r="G46" i="47"/>
  <c r="G44" i="47"/>
  <c r="G42" i="47"/>
  <c r="G40" i="47"/>
  <c r="G38" i="47"/>
  <c r="G36" i="47"/>
  <c r="G34" i="47"/>
  <c r="G32" i="47"/>
  <c r="G30" i="47"/>
  <c r="G28" i="47"/>
  <c r="G26" i="47"/>
  <c r="G24" i="47"/>
  <c r="G22" i="47"/>
  <c r="G20" i="47"/>
  <c r="G18" i="47"/>
  <c r="B16" i="47"/>
  <c r="B84" i="47"/>
  <c r="B82" i="47"/>
  <c r="B80" i="47"/>
  <c r="B78" i="47"/>
  <c r="B76" i="47"/>
  <c r="B74" i="47"/>
  <c r="B72" i="47"/>
  <c r="B70" i="47"/>
  <c r="B68" i="47"/>
  <c r="B66" i="47"/>
  <c r="B64" i="47"/>
  <c r="B62" i="47"/>
  <c r="B60" i="47"/>
  <c r="B58" i="47"/>
  <c r="B56" i="47"/>
  <c r="B54" i="47"/>
  <c r="B52" i="47"/>
  <c r="B50" i="47"/>
  <c r="B48" i="47"/>
  <c r="B46" i="47"/>
  <c r="B44" i="47"/>
  <c r="B42" i="47"/>
  <c r="B40" i="47"/>
  <c r="B38" i="47"/>
  <c r="B36" i="47"/>
  <c r="B34" i="47"/>
  <c r="B32" i="47"/>
  <c r="B30" i="47"/>
  <c r="B28" i="47"/>
  <c r="B26" i="47"/>
  <c r="B24" i="47"/>
  <c r="B22" i="47"/>
  <c r="B20" i="47"/>
  <c r="B18" i="47"/>
  <c r="U119" i="47"/>
  <c r="F122" i="47"/>
  <c r="I2" i="47"/>
  <c r="E2" i="47"/>
  <c r="B2" i="47"/>
  <c r="W84" i="16"/>
  <c r="Q84" i="16"/>
  <c r="L84" i="16"/>
  <c r="G84" i="16"/>
  <c r="W82" i="16"/>
  <c r="Q82" i="16"/>
  <c r="L82" i="16"/>
  <c r="G82" i="16"/>
  <c r="B82" i="16"/>
  <c r="Z80" i="16"/>
  <c r="W80" i="16"/>
  <c r="Q80" i="16"/>
  <c r="L80" i="16"/>
  <c r="G80" i="16"/>
  <c r="B80" i="16"/>
  <c r="Z78" i="16"/>
  <c r="W78" i="16"/>
  <c r="Q78" i="16"/>
  <c r="L78" i="16"/>
  <c r="G78" i="16"/>
  <c r="B78" i="16"/>
  <c r="Z76" i="16"/>
  <c r="W76" i="16"/>
  <c r="Q76" i="16"/>
  <c r="L76" i="16"/>
  <c r="G76" i="16"/>
  <c r="B76" i="16"/>
  <c r="Z85" i="15"/>
  <c r="W85" i="15"/>
  <c r="Q85" i="15"/>
  <c r="L85" i="15"/>
  <c r="G85" i="15"/>
  <c r="B85" i="15"/>
  <c r="Z83" i="15"/>
  <c r="W83" i="15"/>
  <c r="Q83" i="15"/>
  <c r="L83" i="15"/>
  <c r="G83" i="15"/>
  <c r="B83" i="15"/>
  <c r="Z81" i="15"/>
  <c r="W81" i="15"/>
  <c r="Q81" i="15"/>
  <c r="L81" i="15"/>
  <c r="G81" i="15"/>
  <c r="B81" i="15"/>
  <c r="Z79" i="15"/>
  <c r="W79" i="15"/>
  <c r="Q79" i="15"/>
  <c r="L79" i="15"/>
  <c r="G79" i="15"/>
  <c r="B79" i="15"/>
  <c r="Z77" i="15"/>
  <c r="W77" i="15"/>
  <c r="Q77" i="15"/>
  <c r="L77" i="15"/>
  <c r="G77" i="15"/>
  <c r="B77" i="15"/>
  <c r="Z17" i="46"/>
  <c r="Z85" i="46"/>
  <c r="Z83" i="46"/>
  <c r="Z81" i="46"/>
  <c r="Z79" i="46"/>
  <c r="Z77" i="46"/>
  <c r="Z75" i="46"/>
  <c r="Z73" i="46"/>
  <c r="Z71" i="46"/>
  <c r="Z69" i="46"/>
  <c r="Z67" i="46"/>
  <c r="Z65" i="46"/>
  <c r="Z63" i="46"/>
  <c r="Z61" i="46"/>
  <c r="Z59" i="46"/>
  <c r="Z57" i="46"/>
  <c r="Z55" i="46"/>
  <c r="Z53" i="46"/>
  <c r="Z51" i="46"/>
  <c r="Z49" i="46"/>
  <c r="Z47" i="46"/>
  <c r="Z45" i="46"/>
  <c r="Z43" i="46"/>
  <c r="Z41" i="46"/>
  <c r="Z39" i="46"/>
  <c r="Z37" i="46"/>
  <c r="Z35" i="46"/>
  <c r="Z33" i="46"/>
  <c r="Z31" i="46"/>
  <c r="Z29" i="46"/>
  <c r="Z27" i="46"/>
  <c r="Z25" i="46"/>
  <c r="Z23" i="46"/>
  <c r="Z21" i="46"/>
  <c r="Z19" i="46"/>
  <c r="W17" i="46"/>
  <c r="W85" i="46"/>
  <c r="W83" i="46"/>
  <c r="W81" i="46"/>
  <c r="W79" i="46"/>
  <c r="W77" i="46"/>
  <c r="W75" i="46"/>
  <c r="W73" i="46"/>
  <c r="W71" i="46"/>
  <c r="W69" i="46"/>
  <c r="W67" i="46"/>
  <c r="W65" i="46"/>
  <c r="W63" i="46"/>
  <c r="W61" i="46"/>
  <c r="W59" i="46"/>
  <c r="W57" i="46"/>
  <c r="W55" i="46"/>
  <c r="W53" i="46"/>
  <c r="W51" i="46"/>
  <c r="W49" i="46"/>
  <c r="W47" i="46"/>
  <c r="W45" i="46"/>
  <c r="W43" i="46"/>
  <c r="W41" i="46"/>
  <c r="W39" i="46"/>
  <c r="W37" i="46"/>
  <c r="W35" i="46"/>
  <c r="W33" i="46"/>
  <c r="W31" i="46"/>
  <c r="W29" i="46"/>
  <c r="W27" i="46"/>
  <c r="W25" i="46"/>
  <c r="W23" i="46"/>
  <c r="W21" i="46"/>
  <c r="W19" i="46"/>
  <c r="Q17" i="46"/>
  <c r="Q85" i="46"/>
  <c r="Q83" i="46"/>
  <c r="Q81" i="46"/>
  <c r="Q79" i="46"/>
  <c r="Q77" i="46"/>
  <c r="Q75" i="46"/>
  <c r="Q73" i="46"/>
  <c r="Q71" i="46"/>
  <c r="Q69" i="46"/>
  <c r="Q67" i="46"/>
  <c r="Q65" i="46"/>
  <c r="Q63" i="46"/>
  <c r="Q61" i="46"/>
  <c r="Q59" i="46"/>
  <c r="Q57" i="46"/>
  <c r="Q55" i="46"/>
  <c r="Q53" i="46"/>
  <c r="Q51" i="46"/>
  <c r="Q49" i="46"/>
  <c r="Q47" i="46"/>
  <c r="Q45" i="46"/>
  <c r="Q43" i="46"/>
  <c r="Q41" i="46"/>
  <c r="Q39" i="46"/>
  <c r="Q37" i="46"/>
  <c r="Q35" i="46"/>
  <c r="Q33" i="46"/>
  <c r="Q31" i="46"/>
  <c r="Q29" i="46"/>
  <c r="Q27" i="46"/>
  <c r="Q25" i="46"/>
  <c r="Q23" i="46"/>
  <c r="Q21" i="46"/>
  <c r="Q19" i="46"/>
  <c r="L17" i="46"/>
  <c r="L85" i="46"/>
  <c r="L83" i="46"/>
  <c r="L81" i="46"/>
  <c r="L79" i="46"/>
  <c r="L77" i="46"/>
  <c r="L75" i="46"/>
  <c r="L73" i="46"/>
  <c r="L71" i="46"/>
  <c r="L69" i="46"/>
  <c r="L67" i="46"/>
  <c r="L65" i="46"/>
  <c r="L63" i="46"/>
  <c r="L61" i="46"/>
  <c r="L59" i="46"/>
  <c r="L57" i="46"/>
  <c r="L55" i="46"/>
  <c r="L53" i="46"/>
  <c r="L51" i="46"/>
  <c r="L49" i="46"/>
  <c r="L47" i="46"/>
  <c r="L45" i="46"/>
  <c r="L43" i="46"/>
  <c r="L41" i="46"/>
  <c r="L39" i="46"/>
  <c r="L37" i="46"/>
  <c r="L35" i="46"/>
  <c r="L33" i="46"/>
  <c r="L31" i="46"/>
  <c r="L29" i="46"/>
  <c r="L27" i="46"/>
  <c r="L25" i="46"/>
  <c r="L23" i="46"/>
  <c r="L21" i="46"/>
  <c r="L19" i="46"/>
  <c r="G17" i="46"/>
  <c r="G85" i="46"/>
  <c r="G83" i="46"/>
  <c r="G81" i="46"/>
  <c r="G79" i="46"/>
  <c r="G77" i="46"/>
  <c r="G75" i="46"/>
  <c r="G73" i="46"/>
  <c r="G71" i="46"/>
  <c r="G69" i="46"/>
  <c r="G67" i="46"/>
  <c r="G65" i="46"/>
  <c r="G63" i="46"/>
  <c r="G61" i="46"/>
  <c r="G59" i="46"/>
  <c r="G57" i="46"/>
  <c r="G55" i="46"/>
  <c r="G53" i="46"/>
  <c r="G51" i="46"/>
  <c r="G49" i="46"/>
  <c r="G47" i="46"/>
  <c r="G45" i="46"/>
  <c r="G43" i="46"/>
  <c r="G41" i="46"/>
  <c r="G39" i="46"/>
  <c r="G37" i="46"/>
  <c r="G35" i="46"/>
  <c r="G33" i="46"/>
  <c r="G31" i="46"/>
  <c r="G29" i="46"/>
  <c r="G27" i="46"/>
  <c r="G25" i="46"/>
  <c r="G23" i="46"/>
  <c r="G21" i="46"/>
  <c r="G19" i="46"/>
  <c r="B33" i="46"/>
  <c r="B85" i="46"/>
  <c r="B83" i="46"/>
  <c r="B81" i="46"/>
  <c r="B79" i="46"/>
  <c r="B77" i="46"/>
  <c r="B75" i="46"/>
  <c r="B73" i="46"/>
  <c r="B71" i="46"/>
  <c r="B69" i="46"/>
  <c r="B67" i="46"/>
  <c r="B65" i="46"/>
  <c r="B63" i="46"/>
  <c r="B61" i="46"/>
  <c r="B59" i="46"/>
  <c r="B57" i="46"/>
  <c r="B55" i="46"/>
  <c r="B53" i="46"/>
  <c r="B51" i="46"/>
  <c r="B49" i="46"/>
  <c r="B47" i="46"/>
  <c r="B45" i="46"/>
  <c r="B43" i="46"/>
  <c r="B41" i="46"/>
  <c r="B39" i="46"/>
  <c r="B37" i="46"/>
  <c r="B35" i="46"/>
  <c r="B31" i="46"/>
  <c r="B29" i="46"/>
  <c r="B27" i="46"/>
  <c r="B25" i="46"/>
  <c r="B23" i="46"/>
  <c r="B21" i="46"/>
  <c r="B19" i="46"/>
  <c r="B17" i="46"/>
  <c r="U119" i="46"/>
  <c r="I2" i="46"/>
  <c r="E2" i="46"/>
  <c r="B2" i="46"/>
  <c r="Z85" i="12"/>
  <c r="W85" i="12"/>
  <c r="Q85" i="12"/>
  <c r="L85" i="12"/>
  <c r="G85" i="12"/>
  <c r="B85" i="12"/>
  <c r="Z83" i="12"/>
  <c r="W83" i="12"/>
  <c r="Q83" i="12"/>
  <c r="L83" i="12"/>
  <c r="G83" i="12"/>
  <c r="B83" i="12"/>
  <c r="Z81" i="12"/>
  <c r="W81" i="12"/>
  <c r="Q81" i="12"/>
  <c r="L81" i="12"/>
  <c r="G81" i="12"/>
  <c r="B81" i="12"/>
  <c r="Z79" i="12"/>
  <c r="W79" i="12"/>
  <c r="Q79" i="12"/>
  <c r="L79" i="12"/>
  <c r="G79" i="12"/>
  <c r="B79" i="12"/>
  <c r="Z77" i="12"/>
  <c r="W77" i="12"/>
  <c r="Q77" i="12"/>
  <c r="L77" i="12"/>
  <c r="G77" i="12"/>
  <c r="B77" i="12"/>
  <c r="Z85" i="11"/>
  <c r="W85" i="11"/>
  <c r="Q85" i="11"/>
  <c r="L85" i="11"/>
  <c r="G85" i="11"/>
  <c r="B85" i="11"/>
  <c r="Z83" i="11"/>
  <c r="W83" i="11"/>
  <c r="Q83" i="11"/>
  <c r="L83" i="11"/>
  <c r="G83" i="11"/>
  <c r="B83" i="11"/>
  <c r="Z81" i="11"/>
  <c r="W81" i="11"/>
  <c r="Q81" i="11"/>
  <c r="L81" i="11"/>
  <c r="G81" i="11"/>
  <c r="B81" i="11"/>
  <c r="Z79" i="11"/>
  <c r="W79" i="11"/>
  <c r="Q79" i="11"/>
  <c r="L79" i="11"/>
  <c r="G79" i="11"/>
  <c r="B79" i="11"/>
  <c r="Z77" i="11"/>
  <c r="W77" i="11"/>
  <c r="Q77" i="11"/>
  <c r="L77" i="11"/>
  <c r="G77" i="11"/>
  <c r="B77" i="11"/>
  <c r="Q98" i="10"/>
  <c r="R98" i="13"/>
  <c r="R98" i="14"/>
  <c r="I2" i="45"/>
  <c r="E2" i="45"/>
  <c r="B2" i="45"/>
  <c r="I2" i="44"/>
  <c r="E2" i="44"/>
  <c r="B2" i="44"/>
  <c r="Q68" i="20"/>
  <c r="Q66" i="19"/>
  <c r="L74" i="43"/>
  <c r="I2" i="43"/>
  <c r="E2" i="43"/>
  <c r="B2" i="43"/>
  <c r="C27" i="40"/>
  <c r="C21" i="40"/>
  <c r="C24" i="40"/>
  <c r="C18" i="40"/>
  <c r="L39" i="21"/>
  <c r="L36" i="21"/>
  <c r="L33" i="21"/>
  <c r="I39" i="21"/>
  <c r="I36" i="21"/>
  <c r="I33" i="21"/>
  <c r="I27" i="21"/>
  <c r="C48" i="40"/>
  <c r="I45" i="40"/>
  <c r="O95" i="20" l="1"/>
  <c r="O93" i="19"/>
  <c r="Q103" i="44"/>
  <c r="Q103" i="45"/>
  <c r="Q106" i="45"/>
  <c r="Q106" i="9"/>
  <c r="Q106" i="44"/>
  <c r="Q103" i="9"/>
  <c r="G43" i="2"/>
  <c r="G45" i="2" s="1"/>
  <c r="S107" i="11" l="1"/>
  <c r="S107" i="46"/>
  <c r="I26" i="24"/>
  <c r="S58" i="24" s="1"/>
  <c r="K72" i="31" l="1"/>
  <c r="S75" i="18"/>
  <c r="C83" i="2"/>
  <c r="B59" i="18" l="1"/>
  <c r="S56" i="18"/>
  <c r="F97" i="40" l="1"/>
  <c r="G56" i="2" l="1"/>
  <c r="F117" i="45"/>
  <c r="F117" i="9"/>
  <c r="F117" i="44" s="1"/>
  <c r="F119" i="11"/>
  <c r="F119" i="46" s="1"/>
  <c r="N29" i="2"/>
  <c r="G58" i="2" l="1"/>
  <c r="S106" i="47" s="1"/>
  <c r="F119" i="47"/>
  <c r="E102" i="21"/>
  <c r="F120" i="15"/>
  <c r="F119" i="16"/>
  <c r="E95" i="18"/>
  <c r="S108" i="15" l="1"/>
  <c r="S106" i="16"/>
  <c r="K52" i="24"/>
  <c r="S107" i="12"/>
  <c r="G62" i="2"/>
  <c r="U122" i="47" s="1"/>
  <c r="G49" i="2"/>
  <c r="L55" i="38" l="1"/>
  <c r="L76" i="38" l="1"/>
  <c r="K60" i="36"/>
  <c r="Q106" i="10" l="1"/>
  <c r="Q103" i="10"/>
  <c r="L71" i="25" l="1"/>
  <c r="G71" i="25"/>
  <c r="B16" i="16"/>
  <c r="U99" i="15" s="1"/>
  <c r="W75" i="11" l="1"/>
  <c r="Q75" i="11"/>
  <c r="L75" i="11"/>
  <c r="G75" i="11"/>
  <c r="B75" i="11"/>
  <c r="Z73" i="11"/>
  <c r="W73" i="11"/>
  <c r="Q73" i="11"/>
  <c r="L73" i="11"/>
  <c r="G73" i="11"/>
  <c r="B73" i="11"/>
  <c r="Z71" i="11"/>
  <c r="W71" i="11"/>
  <c r="Q71" i="11"/>
  <c r="L71" i="11"/>
  <c r="G71" i="11"/>
  <c r="B71" i="11"/>
  <c r="Z69" i="11"/>
  <c r="W69" i="11"/>
  <c r="Q69" i="11"/>
  <c r="L69" i="11"/>
  <c r="G69" i="11"/>
  <c r="B69" i="11"/>
  <c r="Z67" i="11"/>
  <c r="W67" i="11"/>
  <c r="Q67" i="11"/>
  <c r="L67" i="11"/>
  <c r="G67" i="11"/>
  <c r="B67" i="11"/>
  <c r="Z65" i="11"/>
  <c r="W65" i="11"/>
  <c r="Q65" i="11"/>
  <c r="L65" i="11"/>
  <c r="G65" i="11"/>
  <c r="B65" i="11"/>
  <c r="Z63" i="11"/>
  <c r="W63" i="11"/>
  <c r="Q63" i="11"/>
  <c r="L63" i="11"/>
  <c r="G63" i="11"/>
  <c r="B63" i="11"/>
  <c r="Z61" i="11"/>
  <c r="W61" i="11"/>
  <c r="Q61" i="11"/>
  <c r="L61" i="11"/>
  <c r="G61" i="11"/>
  <c r="B61" i="11"/>
  <c r="Z59" i="11"/>
  <c r="W59" i="11"/>
  <c r="Q59" i="11"/>
  <c r="L59" i="11"/>
  <c r="G59" i="11"/>
  <c r="B59" i="11"/>
  <c r="Z57" i="11"/>
  <c r="W57" i="11"/>
  <c r="Q57" i="11"/>
  <c r="L57" i="11"/>
  <c r="G57" i="11"/>
  <c r="B57" i="11"/>
  <c r="Z55" i="11"/>
  <c r="W55" i="11"/>
  <c r="Q55" i="11"/>
  <c r="L55" i="11"/>
  <c r="G55" i="11"/>
  <c r="B55" i="11"/>
  <c r="Z53" i="11"/>
  <c r="W53" i="11"/>
  <c r="Q53" i="11"/>
  <c r="L53" i="11"/>
  <c r="G53" i="11"/>
  <c r="B53" i="11"/>
  <c r="Z51" i="11"/>
  <c r="W51" i="11"/>
  <c r="Q51" i="11"/>
  <c r="L51" i="11"/>
  <c r="G51" i="11"/>
  <c r="B51" i="11"/>
  <c r="Z49" i="11"/>
  <c r="W49" i="11"/>
  <c r="Q49" i="11"/>
  <c r="L49" i="11"/>
  <c r="G49" i="11"/>
  <c r="B49" i="11"/>
  <c r="Z47" i="11"/>
  <c r="W47" i="11"/>
  <c r="Q47" i="11"/>
  <c r="L47" i="11"/>
  <c r="G47" i="11"/>
  <c r="B47" i="11"/>
  <c r="Z45" i="11"/>
  <c r="W45" i="11"/>
  <c r="Q45" i="11"/>
  <c r="L45" i="11"/>
  <c r="G45" i="11"/>
  <c r="B45" i="11"/>
  <c r="Z43" i="11"/>
  <c r="W43" i="11"/>
  <c r="Q43" i="11"/>
  <c r="L43" i="11"/>
  <c r="G43" i="11"/>
  <c r="B43" i="11"/>
  <c r="Z41" i="11"/>
  <c r="W41" i="11"/>
  <c r="Q41" i="11"/>
  <c r="L41" i="11"/>
  <c r="G41" i="11"/>
  <c r="B41" i="11"/>
  <c r="Z39" i="11"/>
  <c r="W39" i="11"/>
  <c r="Q39" i="11"/>
  <c r="L39" i="11"/>
  <c r="G39" i="11"/>
  <c r="B39" i="11"/>
  <c r="Z37" i="11"/>
  <c r="W37" i="11"/>
  <c r="Q37" i="11"/>
  <c r="L37" i="11"/>
  <c r="G37" i="11"/>
  <c r="B37" i="11"/>
  <c r="Z35" i="11"/>
  <c r="W35" i="11"/>
  <c r="Q35" i="11"/>
  <c r="L35" i="11"/>
  <c r="G35" i="11"/>
  <c r="B35" i="11"/>
  <c r="Z33" i="11"/>
  <c r="W33" i="11"/>
  <c r="Q33" i="11"/>
  <c r="L33" i="11"/>
  <c r="G33" i="11"/>
  <c r="B33" i="11"/>
  <c r="Z31" i="11"/>
  <c r="W31" i="11"/>
  <c r="Q31" i="11"/>
  <c r="L31" i="11"/>
  <c r="G31" i="11"/>
  <c r="B31" i="11"/>
  <c r="Z29" i="11"/>
  <c r="W29" i="11"/>
  <c r="Q29" i="11"/>
  <c r="L29" i="11"/>
  <c r="G29" i="11"/>
  <c r="B29" i="11"/>
  <c r="Z27" i="11"/>
  <c r="W27" i="11"/>
  <c r="Q27" i="11"/>
  <c r="L27" i="11"/>
  <c r="G27" i="11"/>
  <c r="B27" i="11"/>
  <c r="Z25" i="11"/>
  <c r="W25" i="11"/>
  <c r="Q25" i="11"/>
  <c r="L25" i="11"/>
  <c r="G25" i="11"/>
  <c r="B25" i="11"/>
  <c r="Z23" i="11"/>
  <c r="W23" i="11"/>
  <c r="Q23" i="11"/>
  <c r="L23" i="11"/>
  <c r="G23" i="11"/>
  <c r="B23" i="11"/>
  <c r="Z21" i="11"/>
  <c r="W21" i="11"/>
  <c r="Q21" i="11"/>
  <c r="L21" i="11"/>
  <c r="G21" i="11"/>
  <c r="B21" i="11"/>
  <c r="Z19" i="11"/>
  <c r="W19" i="11"/>
  <c r="Q19" i="11"/>
  <c r="L19" i="11"/>
  <c r="G19" i="11"/>
  <c r="B19" i="11"/>
  <c r="Z17" i="11"/>
  <c r="W17" i="11"/>
  <c r="Z75" i="12"/>
  <c r="W75" i="12"/>
  <c r="Q75" i="12"/>
  <c r="L75" i="12"/>
  <c r="G75" i="12"/>
  <c r="B75" i="12"/>
  <c r="Z73" i="12"/>
  <c r="W73" i="12"/>
  <c r="Q73" i="12"/>
  <c r="L73" i="12"/>
  <c r="G73" i="12"/>
  <c r="B73" i="12"/>
  <c r="Z71" i="12"/>
  <c r="W71" i="12"/>
  <c r="Q71" i="12"/>
  <c r="L71" i="12"/>
  <c r="G71" i="12"/>
  <c r="B71" i="12"/>
  <c r="Z69" i="12"/>
  <c r="W69" i="12"/>
  <c r="Q69" i="12"/>
  <c r="L69" i="12"/>
  <c r="G69" i="12"/>
  <c r="B69" i="12"/>
  <c r="Z67" i="12"/>
  <c r="W67" i="12"/>
  <c r="Q67" i="12"/>
  <c r="L67" i="12"/>
  <c r="G67" i="12"/>
  <c r="B67" i="12"/>
  <c r="Z65" i="12"/>
  <c r="W65" i="12"/>
  <c r="Q65" i="12"/>
  <c r="L65" i="12"/>
  <c r="G65" i="12"/>
  <c r="B65" i="12"/>
  <c r="Z63" i="12"/>
  <c r="W63" i="12"/>
  <c r="Q63" i="12"/>
  <c r="L63" i="12"/>
  <c r="G63" i="12"/>
  <c r="B63" i="12"/>
  <c r="Z61" i="12"/>
  <c r="W61" i="12"/>
  <c r="Q61" i="12"/>
  <c r="L61" i="12"/>
  <c r="G61" i="12"/>
  <c r="B61" i="12"/>
  <c r="Z59" i="12"/>
  <c r="W59" i="12"/>
  <c r="Q59" i="12"/>
  <c r="L59" i="12"/>
  <c r="G59" i="12"/>
  <c r="B59" i="12"/>
  <c r="Z57" i="12"/>
  <c r="W57" i="12"/>
  <c r="Q57" i="12"/>
  <c r="L57" i="12"/>
  <c r="G57" i="12"/>
  <c r="B57" i="12"/>
  <c r="Z55" i="12"/>
  <c r="W55" i="12"/>
  <c r="Q55" i="12"/>
  <c r="L55" i="12"/>
  <c r="G55" i="12"/>
  <c r="B55" i="12"/>
  <c r="Z53" i="12"/>
  <c r="W53" i="12"/>
  <c r="Q53" i="12"/>
  <c r="L53" i="12"/>
  <c r="G53" i="12"/>
  <c r="B53" i="12"/>
  <c r="Z51" i="12"/>
  <c r="W51" i="12"/>
  <c r="Q51" i="12"/>
  <c r="L51" i="12"/>
  <c r="G51" i="12"/>
  <c r="B51" i="12"/>
  <c r="Z49" i="12"/>
  <c r="W49" i="12"/>
  <c r="Q49" i="12"/>
  <c r="L49" i="12"/>
  <c r="G49" i="12"/>
  <c r="B49" i="12"/>
  <c r="Z47" i="12"/>
  <c r="W47" i="12"/>
  <c r="Q47" i="12"/>
  <c r="L47" i="12"/>
  <c r="G47" i="12"/>
  <c r="B47" i="12"/>
  <c r="Z45" i="12"/>
  <c r="W45" i="12"/>
  <c r="Q45" i="12"/>
  <c r="L45" i="12"/>
  <c r="G45" i="12"/>
  <c r="B45" i="12"/>
  <c r="Z43" i="12"/>
  <c r="W43" i="12"/>
  <c r="Q43" i="12"/>
  <c r="L43" i="12"/>
  <c r="G43" i="12"/>
  <c r="B43" i="12"/>
  <c r="Z41" i="12"/>
  <c r="W41" i="12"/>
  <c r="Q41" i="12"/>
  <c r="L41" i="12"/>
  <c r="G41" i="12"/>
  <c r="B41" i="12"/>
  <c r="Z39" i="12"/>
  <c r="W39" i="12"/>
  <c r="Q39" i="12"/>
  <c r="L39" i="12"/>
  <c r="G39" i="12"/>
  <c r="B39" i="12"/>
  <c r="Z37" i="12"/>
  <c r="W37" i="12"/>
  <c r="Q37" i="12"/>
  <c r="L37" i="12"/>
  <c r="G37" i="12"/>
  <c r="B37" i="12"/>
  <c r="Z35" i="12"/>
  <c r="W35" i="12"/>
  <c r="Q35" i="12"/>
  <c r="L35" i="12"/>
  <c r="G35" i="12"/>
  <c r="B35" i="12"/>
  <c r="Z33" i="12"/>
  <c r="W33" i="12"/>
  <c r="Q33" i="12"/>
  <c r="L33" i="12"/>
  <c r="G33" i="12"/>
  <c r="B33" i="12"/>
  <c r="Z31" i="12"/>
  <c r="W31" i="12"/>
  <c r="Q31" i="12"/>
  <c r="L31" i="12"/>
  <c r="G31" i="12"/>
  <c r="B31" i="12"/>
  <c r="Z29" i="12"/>
  <c r="W29" i="12"/>
  <c r="Q29" i="12"/>
  <c r="L29" i="12"/>
  <c r="G29" i="12"/>
  <c r="B29" i="12"/>
  <c r="Z27" i="12"/>
  <c r="W27" i="12"/>
  <c r="Q27" i="12"/>
  <c r="L27" i="12"/>
  <c r="G27" i="12"/>
  <c r="B27" i="12"/>
  <c r="Z25" i="12"/>
  <c r="W25" i="12"/>
  <c r="Q25" i="12"/>
  <c r="L25" i="12"/>
  <c r="G25" i="12"/>
  <c r="B25" i="12"/>
  <c r="Z23" i="12"/>
  <c r="W23" i="12"/>
  <c r="Q23" i="12"/>
  <c r="L23" i="12"/>
  <c r="G23" i="12"/>
  <c r="B23" i="12"/>
  <c r="Z21" i="12"/>
  <c r="W21" i="12"/>
  <c r="Q21" i="12"/>
  <c r="L21" i="12"/>
  <c r="G21" i="12"/>
  <c r="B21" i="12"/>
  <c r="Z19" i="12"/>
  <c r="W19" i="12"/>
  <c r="Q19" i="12"/>
  <c r="L19" i="12"/>
  <c r="G19" i="12"/>
  <c r="B19" i="12"/>
  <c r="Z17" i="12"/>
  <c r="G17" i="12"/>
  <c r="B17" i="12"/>
  <c r="U98" i="11" l="1"/>
  <c r="B28" i="25"/>
  <c r="H90" i="23"/>
  <c r="P27" i="23"/>
  <c r="P24" i="23"/>
  <c r="H56" i="18" l="1"/>
  <c r="Z74" i="16"/>
  <c r="W74" i="16"/>
  <c r="Q74" i="16"/>
  <c r="L74" i="16"/>
  <c r="G74" i="16"/>
  <c r="B74" i="16"/>
  <c r="Z72" i="16"/>
  <c r="W72" i="16"/>
  <c r="Q72" i="16"/>
  <c r="L72" i="16"/>
  <c r="G72" i="16"/>
  <c r="B72" i="16"/>
  <c r="Z70" i="16"/>
  <c r="W70" i="16"/>
  <c r="Q70" i="16"/>
  <c r="L70" i="16"/>
  <c r="G70" i="16"/>
  <c r="B70" i="16"/>
  <c r="Z68" i="16"/>
  <c r="W68" i="16"/>
  <c r="Q68" i="16"/>
  <c r="L68" i="16"/>
  <c r="G68" i="16"/>
  <c r="B68" i="16"/>
  <c r="Z66" i="16"/>
  <c r="W66" i="16"/>
  <c r="Q66" i="16"/>
  <c r="L66" i="16"/>
  <c r="G66" i="16"/>
  <c r="B66" i="16"/>
  <c r="Z64" i="16"/>
  <c r="W64" i="16"/>
  <c r="Q64" i="16"/>
  <c r="L64" i="16"/>
  <c r="G64" i="16"/>
  <c r="B64" i="16"/>
  <c r="Z62" i="16"/>
  <c r="W62" i="16"/>
  <c r="Q62" i="16"/>
  <c r="L62" i="16"/>
  <c r="G62" i="16"/>
  <c r="B62" i="16"/>
  <c r="Z60" i="16"/>
  <c r="W60" i="16"/>
  <c r="Q60" i="16"/>
  <c r="L60" i="16"/>
  <c r="G60" i="16"/>
  <c r="B60" i="16"/>
  <c r="Z58" i="16"/>
  <c r="W58" i="16"/>
  <c r="Q58" i="16"/>
  <c r="L58" i="16"/>
  <c r="G58" i="16"/>
  <c r="B58" i="16"/>
  <c r="Z56" i="16"/>
  <c r="W56" i="16"/>
  <c r="Q56" i="16"/>
  <c r="L56" i="16"/>
  <c r="G56" i="16"/>
  <c r="B56" i="16"/>
  <c r="Z54" i="16"/>
  <c r="W54" i="16"/>
  <c r="Q54" i="16"/>
  <c r="L54" i="16"/>
  <c r="G54" i="16"/>
  <c r="B54" i="16"/>
  <c r="Z52" i="16"/>
  <c r="W52" i="16"/>
  <c r="Q52" i="16"/>
  <c r="L52" i="16"/>
  <c r="G52" i="16"/>
  <c r="B52" i="16"/>
  <c r="Z50" i="16"/>
  <c r="W50" i="16"/>
  <c r="Q50" i="16"/>
  <c r="L50" i="16"/>
  <c r="G50" i="16"/>
  <c r="B50" i="16"/>
  <c r="Z48" i="16"/>
  <c r="W48" i="16"/>
  <c r="Q48" i="16"/>
  <c r="L48" i="16"/>
  <c r="G48" i="16"/>
  <c r="B48" i="16"/>
  <c r="Z46" i="16"/>
  <c r="W46" i="16"/>
  <c r="Q46" i="16"/>
  <c r="L46" i="16"/>
  <c r="G46" i="16"/>
  <c r="B46" i="16"/>
  <c r="Z44" i="16"/>
  <c r="W44" i="16"/>
  <c r="Q44" i="16"/>
  <c r="L44" i="16"/>
  <c r="G44" i="16"/>
  <c r="B44" i="16"/>
  <c r="Z42" i="16"/>
  <c r="W42" i="16"/>
  <c r="Q42" i="16"/>
  <c r="L42" i="16"/>
  <c r="G42" i="16"/>
  <c r="B42" i="16"/>
  <c r="Z40" i="16"/>
  <c r="W40" i="16"/>
  <c r="Q40" i="16"/>
  <c r="L40" i="16"/>
  <c r="G40" i="16"/>
  <c r="B40" i="16"/>
  <c r="Z38" i="16"/>
  <c r="W38" i="16"/>
  <c r="Q38" i="16"/>
  <c r="L38" i="16"/>
  <c r="G38" i="16"/>
  <c r="B38" i="16"/>
  <c r="Z36" i="16"/>
  <c r="W36" i="16"/>
  <c r="Q36" i="16"/>
  <c r="L36" i="16"/>
  <c r="G36" i="16"/>
  <c r="B36" i="16"/>
  <c r="Z34" i="16"/>
  <c r="W34" i="16"/>
  <c r="Q34" i="16"/>
  <c r="L34" i="16"/>
  <c r="G34" i="16"/>
  <c r="B34" i="16"/>
  <c r="Z32" i="16"/>
  <c r="W32" i="16"/>
  <c r="Q32" i="16"/>
  <c r="L32" i="16"/>
  <c r="G32" i="16"/>
  <c r="B32" i="16"/>
  <c r="Z30" i="16"/>
  <c r="W30" i="16"/>
  <c r="Q30" i="16"/>
  <c r="L30" i="16"/>
  <c r="G30" i="16"/>
  <c r="B30" i="16"/>
  <c r="Z28" i="16"/>
  <c r="W28" i="16"/>
  <c r="Q28" i="16"/>
  <c r="L28" i="16"/>
  <c r="G28" i="16"/>
  <c r="B28" i="16"/>
  <c r="Z26" i="16"/>
  <c r="W26" i="16"/>
  <c r="Q26" i="16"/>
  <c r="L26" i="16"/>
  <c r="G26" i="16"/>
  <c r="B26" i="16"/>
  <c r="Z24" i="16"/>
  <c r="W24" i="16"/>
  <c r="Q24" i="16"/>
  <c r="L24" i="16"/>
  <c r="G24" i="16"/>
  <c r="B24" i="16"/>
  <c r="Z22" i="16"/>
  <c r="W22" i="16"/>
  <c r="Q22" i="16"/>
  <c r="L22" i="16"/>
  <c r="G22" i="16"/>
  <c r="B22" i="16"/>
  <c r="Z20" i="16"/>
  <c r="W20" i="16"/>
  <c r="Q20" i="16"/>
  <c r="L20" i="16"/>
  <c r="G20" i="16"/>
  <c r="B20" i="16"/>
  <c r="Z18" i="16"/>
  <c r="W18" i="16"/>
  <c r="Q18" i="16"/>
  <c r="L18" i="16"/>
  <c r="G18" i="16"/>
  <c r="B18" i="16"/>
  <c r="Z16" i="16"/>
  <c r="W16" i="16"/>
  <c r="Q16" i="16"/>
  <c r="L16" i="16"/>
  <c r="G16" i="16"/>
  <c r="W17" i="12"/>
  <c r="Q17" i="12"/>
  <c r="L17" i="12"/>
  <c r="L17" i="11"/>
  <c r="G17" i="11"/>
  <c r="B17" i="11"/>
  <c r="Q17" i="11"/>
  <c r="G25" i="15"/>
  <c r="B17" i="15"/>
  <c r="Z75" i="15" l="1"/>
  <c r="W75" i="15"/>
  <c r="Q75" i="15"/>
  <c r="L75" i="15"/>
  <c r="G75" i="15"/>
  <c r="B75" i="15"/>
  <c r="Z73" i="15"/>
  <c r="W73" i="15"/>
  <c r="Q73" i="15"/>
  <c r="L73" i="15"/>
  <c r="G73" i="15"/>
  <c r="B73" i="15"/>
  <c r="Z71" i="15"/>
  <c r="W71" i="15"/>
  <c r="Q71" i="15"/>
  <c r="L71" i="15"/>
  <c r="G71" i="15"/>
  <c r="B71" i="15"/>
  <c r="Z69" i="15"/>
  <c r="W69" i="15"/>
  <c r="Q69" i="15"/>
  <c r="L69" i="15"/>
  <c r="G69" i="15"/>
  <c r="B69" i="15"/>
  <c r="Z67" i="15"/>
  <c r="W67" i="15"/>
  <c r="Q67" i="15"/>
  <c r="L67" i="15"/>
  <c r="G67" i="15"/>
  <c r="B67" i="15"/>
  <c r="Z65" i="15"/>
  <c r="W65" i="15"/>
  <c r="Q65" i="15"/>
  <c r="L65" i="15"/>
  <c r="G65" i="15"/>
  <c r="B65" i="15"/>
  <c r="Z63" i="15"/>
  <c r="W63" i="15"/>
  <c r="Q63" i="15"/>
  <c r="L63" i="15"/>
  <c r="G63" i="15"/>
  <c r="B63" i="15"/>
  <c r="Z61" i="15"/>
  <c r="W61" i="15"/>
  <c r="Q61" i="15"/>
  <c r="L61" i="15"/>
  <c r="G61" i="15"/>
  <c r="B61" i="15"/>
  <c r="Z59" i="15"/>
  <c r="W59" i="15"/>
  <c r="Q59" i="15"/>
  <c r="L59" i="15"/>
  <c r="G59" i="15"/>
  <c r="B59" i="15"/>
  <c r="Z57" i="15"/>
  <c r="W57" i="15"/>
  <c r="Q57" i="15"/>
  <c r="L57" i="15"/>
  <c r="G57" i="15"/>
  <c r="B57" i="15"/>
  <c r="Z55" i="15"/>
  <c r="W55" i="15"/>
  <c r="Q55" i="15"/>
  <c r="L55" i="15"/>
  <c r="G55" i="15"/>
  <c r="B55" i="15"/>
  <c r="Z53" i="15"/>
  <c r="W53" i="15"/>
  <c r="Q53" i="15"/>
  <c r="L53" i="15"/>
  <c r="G53" i="15"/>
  <c r="B53" i="15"/>
  <c r="Z51" i="15"/>
  <c r="W51" i="15"/>
  <c r="Q51" i="15"/>
  <c r="L51" i="15"/>
  <c r="G51" i="15"/>
  <c r="B51" i="15"/>
  <c r="Z49" i="15"/>
  <c r="W49" i="15"/>
  <c r="Q49" i="15"/>
  <c r="L49" i="15"/>
  <c r="G49" i="15"/>
  <c r="B49" i="15"/>
  <c r="Z47" i="15"/>
  <c r="W47" i="15"/>
  <c r="Q47" i="15"/>
  <c r="L47" i="15"/>
  <c r="G47" i="15"/>
  <c r="B47" i="15"/>
  <c r="Z45" i="15"/>
  <c r="W45" i="15"/>
  <c r="Q45" i="15"/>
  <c r="L45" i="15"/>
  <c r="G45" i="15"/>
  <c r="B45" i="15"/>
  <c r="Z43" i="15"/>
  <c r="W43" i="15"/>
  <c r="Q43" i="15"/>
  <c r="L43" i="15"/>
  <c r="G43" i="15"/>
  <c r="B43" i="15"/>
  <c r="Z41" i="15"/>
  <c r="W41" i="15"/>
  <c r="Q41" i="15"/>
  <c r="L41" i="15"/>
  <c r="G41" i="15"/>
  <c r="B41" i="15"/>
  <c r="Z39" i="15"/>
  <c r="W39" i="15"/>
  <c r="Q39" i="15"/>
  <c r="L39" i="15"/>
  <c r="G39" i="15"/>
  <c r="B39" i="15"/>
  <c r="Z37" i="15"/>
  <c r="W37" i="15"/>
  <c r="Q37" i="15"/>
  <c r="L37" i="15"/>
  <c r="G37" i="15"/>
  <c r="B37" i="15"/>
  <c r="Z35" i="15"/>
  <c r="W35" i="15"/>
  <c r="Q35" i="15"/>
  <c r="L35" i="15"/>
  <c r="G35" i="15"/>
  <c r="B35" i="15"/>
  <c r="Z33" i="15"/>
  <c r="W33" i="15"/>
  <c r="Q33" i="15"/>
  <c r="L33" i="15"/>
  <c r="G33" i="15"/>
  <c r="B33" i="15"/>
  <c r="Z31" i="15"/>
  <c r="W31" i="15"/>
  <c r="Q31" i="15"/>
  <c r="L31" i="15"/>
  <c r="G31" i="15"/>
  <c r="B31" i="15"/>
  <c r="Z29" i="15"/>
  <c r="W29" i="15"/>
  <c r="Q29" i="15"/>
  <c r="L29" i="15"/>
  <c r="G29" i="15"/>
  <c r="B29" i="15"/>
  <c r="Z27" i="15"/>
  <c r="W27" i="15"/>
  <c r="Q27" i="15"/>
  <c r="L27" i="15"/>
  <c r="G27" i="15"/>
  <c r="B27" i="15"/>
  <c r="Z25" i="15"/>
  <c r="W25" i="15"/>
  <c r="Q25" i="15"/>
  <c r="L25" i="15"/>
  <c r="B25" i="15"/>
  <c r="Z23" i="15"/>
  <c r="W23" i="15"/>
  <c r="Q23" i="15"/>
  <c r="L23" i="15"/>
  <c r="G23" i="15"/>
  <c r="B23" i="15"/>
  <c r="Z21" i="15"/>
  <c r="W21" i="15"/>
  <c r="Q21" i="15"/>
  <c r="L21" i="15"/>
  <c r="G21" i="15"/>
  <c r="B21" i="15"/>
  <c r="W19" i="15"/>
  <c r="Q19" i="15"/>
  <c r="L19" i="15"/>
  <c r="G19" i="15"/>
  <c r="B19" i="15"/>
  <c r="N99" i="15" s="1"/>
  <c r="N97" i="16" s="1"/>
  <c r="N97" i="47" s="1"/>
  <c r="Z17" i="15"/>
  <c r="Q17" i="15"/>
  <c r="L17" i="15"/>
  <c r="G17" i="15"/>
  <c r="W17" i="15"/>
  <c r="N105" i="15" l="1"/>
  <c r="N102" i="15"/>
  <c r="M66" i="23"/>
  <c r="H22" i="38"/>
  <c r="B71" i="25"/>
  <c r="C36" i="40"/>
  <c r="N100" i="16" l="1"/>
  <c r="N100" i="47" s="1"/>
  <c r="N103" i="16"/>
  <c r="N103" i="47" s="1"/>
  <c r="Q102" i="15"/>
  <c r="Q105" i="15"/>
  <c r="P27" i="40"/>
  <c r="M72" i="23" l="1"/>
  <c r="Q103" i="47"/>
  <c r="M69" i="23"/>
  <c r="Q100" i="47"/>
  <c r="M26" i="24"/>
  <c r="B21" i="24"/>
  <c r="B18" i="24"/>
  <c r="B15" i="24"/>
  <c r="L72" i="19"/>
  <c r="P21" i="23"/>
  <c r="B21" i="23"/>
  <c r="B24" i="22"/>
  <c r="B21" i="22"/>
  <c r="B18" i="22"/>
  <c r="O65" i="17"/>
  <c r="B9" i="18"/>
  <c r="B6" i="18"/>
  <c r="B4" i="18"/>
  <c r="U119" i="16"/>
  <c r="U122" i="16"/>
  <c r="U123" i="15"/>
  <c r="F122" i="16"/>
  <c r="F123" i="15"/>
  <c r="F116" i="13"/>
  <c r="L74" i="20"/>
  <c r="D23" i="21"/>
  <c r="D20" i="21"/>
  <c r="D17" i="21"/>
  <c r="U122" i="11" l="1"/>
  <c r="U122" i="46" s="1"/>
  <c r="F122" i="11"/>
  <c r="F122" i="46" s="1"/>
  <c r="F117" i="10" l="1"/>
  <c r="U119" i="12"/>
  <c r="U122" i="12"/>
  <c r="F119" i="12"/>
  <c r="F122" i="12"/>
  <c r="C94" i="2" l="1"/>
  <c r="C93" i="2"/>
  <c r="C91" i="2"/>
  <c r="E74" i="36" l="1"/>
  <c r="Q103" i="14" l="1"/>
  <c r="Q105" i="13"/>
  <c r="Q102" i="13"/>
  <c r="Q106" i="14" l="1"/>
  <c r="X27" i="40"/>
  <c r="R97" i="40" s="1"/>
  <c r="I2" i="40"/>
  <c r="E2" i="40"/>
  <c r="B2" i="40"/>
  <c r="N38" i="39"/>
  <c r="C33" i="39"/>
  <c r="X24" i="39"/>
  <c r="O24" i="39"/>
  <c r="I2" i="39"/>
  <c r="E2" i="39"/>
  <c r="B2" i="39"/>
  <c r="I2" i="38"/>
  <c r="E2" i="38"/>
  <c r="B2" i="38"/>
  <c r="E82" i="36" l="1"/>
  <c r="E66" i="36"/>
  <c r="E51" i="37"/>
  <c r="E47" i="37"/>
  <c r="E43" i="37"/>
  <c r="R27" i="37"/>
  <c r="R35" i="37" s="1"/>
  <c r="L27" i="37"/>
  <c r="L29" i="37" s="1"/>
  <c r="F27" i="37"/>
  <c r="F35" i="37" l="1"/>
  <c r="F29" i="37"/>
  <c r="L33" i="37"/>
  <c r="L35" i="37"/>
  <c r="R31" i="37"/>
  <c r="F33" i="37"/>
  <c r="L31" i="37"/>
  <c r="R29" i="37"/>
  <c r="R33" i="37"/>
  <c r="F31" i="37"/>
  <c r="I2" i="37"/>
  <c r="E2" i="37"/>
  <c r="B2" i="37"/>
  <c r="I27" i="37" l="1"/>
  <c r="I29" i="37"/>
  <c r="I31" i="37"/>
  <c r="U33" i="37"/>
  <c r="O31" i="37"/>
  <c r="U27" i="37"/>
  <c r="U31" i="37"/>
  <c r="O29" i="37"/>
  <c r="O35" i="37"/>
  <c r="O27" i="37"/>
  <c r="U29" i="37"/>
  <c r="I33" i="37"/>
  <c r="U35" i="37"/>
  <c r="I35" i="37"/>
  <c r="O33" i="37"/>
  <c r="I2" i="36"/>
  <c r="E2" i="36"/>
  <c r="B2" i="36"/>
  <c r="I2" i="35"/>
  <c r="E2" i="35"/>
  <c r="B2" i="35"/>
  <c r="I2" i="34"/>
  <c r="E2" i="34"/>
  <c r="B2" i="34"/>
  <c r="I2" i="33"/>
  <c r="E2" i="33"/>
  <c r="B2" i="33"/>
  <c r="C33" i="31" l="1"/>
  <c r="B39" i="18"/>
  <c r="O24" i="31"/>
  <c r="X24" i="31"/>
  <c r="I2" i="31"/>
  <c r="E2" i="31"/>
  <c r="B2" i="31"/>
  <c r="B35" i="17"/>
  <c r="J74" i="30"/>
  <c r="J70" i="30"/>
  <c r="J67" i="30"/>
  <c r="I2" i="30"/>
  <c r="E2" i="30"/>
  <c r="B2" i="30"/>
  <c r="I2" i="28"/>
  <c r="E2" i="28"/>
  <c r="B2" i="28"/>
  <c r="N70" i="30" l="1"/>
  <c r="N74" i="30"/>
  <c r="J68" i="27"/>
  <c r="J75" i="27"/>
  <c r="N75" i="27" s="1"/>
  <c r="J71" i="27"/>
  <c r="N71" i="27" s="1"/>
  <c r="I2" i="27"/>
  <c r="E2" i="27"/>
  <c r="B2" i="27"/>
  <c r="I2" i="26" l="1"/>
  <c r="E2" i="26"/>
  <c r="B2" i="26"/>
  <c r="K19" i="25" l="1"/>
  <c r="E2" i="24"/>
  <c r="B2" i="24"/>
  <c r="B27" i="23" l="1"/>
  <c r="B24" i="23"/>
  <c r="B15" i="23"/>
  <c r="B18" i="23"/>
  <c r="E2" i="23"/>
  <c r="B2" i="23"/>
  <c r="I30" i="21" l="1"/>
  <c r="L27" i="21"/>
  <c r="L30" i="21"/>
  <c r="I2" i="21"/>
  <c r="E2" i="21"/>
  <c r="B2" i="21"/>
  <c r="I2" i="20"/>
  <c r="E2" i="20"/>
  <c r="B2" i="20"/>
  <c r="X68" i="19"/>
  <c r="P75" i="19" s="1"/>
  <c r="I2" i="19"/>
  <c r="E2" i="19"/>
  <c r="B2" i="19"/>
  <c r="I2" i="9"/>
  <c r="E2" i="9"/>
  <c r="B2" i="9"/>
  <c r="I2" i="10"/>
  <c r="E2" i="10"/>
  <c r="B2" i="10"/>
  <c r="I2" i="16"/>
  <c r="E2" i="16"/>
  <c r="B2" i="16"/>
  <c r="I2" i="15"/>
  <c r="E2" i="15"/>
  <c r="B2" i="15"/>
  <c r="I2" i="14"/>
  <c r="E2" i="14"/>
  <c r="B2" i="14"/>
  <c r="I2" i="13"/>
  <c r="E2" i="13"/>
  <c r="B2" i="13"/>
  <c r="I2" i="12"/>
  <c r="E2" i="12"/>
  <c r="B2" i="12"/>
  <c r="B2" i="11"/>
  <c r="U75" i="19" l="1"/>
  <c r="X70" i="20"/>
  <c r="X70" i="43" s="1"/>
  <c r="M42" i="23" s="1"/>
  <c r="Q103" i="16"/>
  <c r="Q100" i="16"/>
  <c r="P77" i="20" l="1"/>
  <c r="P30" i="24" s="1"/>
  <c r="P77" i="43"/>
  <c r="R77" i="43" s="1"/>
  <c r="I2" i="11"/>
  <c r="E2" i="11"/>
  <c r="R77" i="20" l="1"/>
  <c r="F70" i="33"/>
  <c r="E39" i="37" l="1"/>
  <c r="D87" i="35"/>
  <c r="L89" i="35" s="1"/>
  <c r="M51" i="37" l="1"/>
  <c r="M43" i="37"/>
  <c r="M47" i="37"/>
  <c r="P72" i="23" l="1"/>
  <c r="P69" i="23"/>
  <c r="L56" i="18"/>
  <c r="N75" i="18"/>
  <c r="G72" i="31"/>
  <c r="Z75" i="11"/>
  <c r="N98" i="11" l="1"/>
  <c r="N104" i="11"/>
  <c r="T36" i="24" s="1"/>
  <c r="N101" i="11"/>
  <c r="L36" i="24" s="1"/>
  <c r="N98" i="12" l="1"/>
  <c r="N98" i="46" s="1"/>
  <c r="F24" i="36" s="1"/>
  <c r="E36" i="24"/>
  <c r="Q101" i="11"/>
  <c r="Q104" i="11"/>
  <c r="N101" i="12"/>
  <c r="N101" i="46" s="1"/>
  <c r="M54" i="23" s="1"/>
  <c r="N104" i="12"/>
  <c r="N104" i="46" s="1"/>
  <c r="M57" i="23" s="1"/>
  <c r="F20" i="35" l="1"/>
  <c r="Q104" i="46"/>
  <c r="Q101" i="46"/>
  <c r="M51" i="23"/>
  <c r="P54" i="23" s="1"/>
  <c r="U64" i="24"/>
  <c r="G74" i="26" s="1"/>
  <c r="P57" i="23"/>
  <c r="Q104" i="12"/>
  <c r="V36" i="24" s="1"/>
  <c r="Q101" i="12"/>
  <c r="N36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Mages</author>
    <author>Jörg Pfeiffer</author>
    <author>sabine mages</author>
  </authors>
  <commentList>
    <comment ref="D5" authorId="0" shapeId="0" xr:uid="{9F7828CE-520C-438D-965F-8FCACA47C7A6}">
      <text>
        <r>
          <rPr>
            <b/>
            <sz val="9"/>
            <color indexed="81"/>
            <rFont val="Tahoma"/>
            <family val="2"/>
          </rPr>
          <t xml:space="preserve">Aus Platzgründen: </t>
        </r>
        <r>
          <rPr>
            <sz val="9"/>
            <color indexed="81"/>
            <rFont val="Tahoma"/>
            <family val="2"/>
          </rPr>
          <t xml:space="preserve">
Studiensemnar bitte mit SSM abkürzen</t>
        </r>
      </text>
    </comment>
    <comment ref="E17" authorId="1" shapeId="0" xr:uid="{C828F717-6856-4276-8040-498A938A48F5}">
      <text>
        <r>
          <rPr>
            <b/>
            <sz val="10"/>
            <color indexed="81"/>
            <rFont val="Segoe UI"/>
            <family val="2"/>
          </rPr>
          <t>In gelbes Feld klicken und zutreffenden 
Bezirk /Außenstelle auswählen!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Bitte Zutreffendes auswählen!</t>
        </r>
      </text>
    </comment>
    <comment ref="F2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Wenn nur an einem Tag gewählt wird, bitte das gleiche Datum auch im Feld nebenan eintragen!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Wenn nur an einem Tag gewählt wird, dann bitte hier das Datum wiederholen!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7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Der VBE-Termintipp:
</t>
        </r>
        <r>
          <rPr>
            <b/>
            <sz val="10"/>
            <color indexed="81"/>
            <rFont val="Tahoma"/>
            <family val="2"/>
          </rPr>
          <t>01.02.2021 u.a.</t>
        </r>
        <r>
          <rPr>
            <b/>
            <sz val="9"/>
            <color indexed="81"/>
            <rFont val="Tahoma"/>
            <family val="2"/>
          </rPr>
          <t xml:space="preserve">
zur Aussparung von Ferienterminen.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Uhrzeit bitte mit : erfassen.
Z.B. 8:00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Uhrzeit bitte mit : erfassen.
Z.B. 8:00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9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Der VBE-Termintipp:
bis zum letzten Wahltag !</t>
        </r>
      </text>
    </comment>
    <comment ref="G33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Soll gem. § 20 WOLPersVG der letzte Tag der Stimm-abgabe sein!</t>
        </r>
      </text>
    </comment>
    <comment ref="N33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Der VBE-Termintipp:
22.02.2021 u.a. 
um Ferienzeiten auszusparen!</t>
        </r>
      </text>
    </comment>
    <comment ref="C35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Uhrzeit bitte mit : erfassen.
Z.B. 8:00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2" shapeId="0" xr:uid="{D4E8C4CB-3745-478F-8DB7-6DAC4C5844C5}">
      <text>
        <r>
          <rPr>
            <b/>
            <sz val="9"/>
            <color indexed="81"/>
            <rFont val="Segoe UI"/>
            <family val="2"/>
          </rPr>
          <t>Der VBE empfiehlt:
unmittelbar nach der Erstellung der Liste der Beschäftigten!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49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Muss gem. LPersVG der letzte Tag der Stimmabgabe sein!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4" authorId="2" shapeId="0" xr:uid="{FD44C5C9-2354-416A-B0BD-7E63D8B148B5}">
      <text>
        <r>
          <rPr>
            <b/>
            <sz val="9"/>
            <color indexed="81"/>
            <rFont val="Segoe UI"/>
            <family val="2"/>
          </rPr>
          <t>Der VBE empfiehlt:
unmittelbar mit der Erstellung 
der Liste der WB für die ÖPR-Wahl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62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Muss gem. LPersVG der letzte Tag der Stimmabgabe sein!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sabine mages</author>
  </authors>
  <commentList>
    <comment ref="V45" authorId="0" shapeId="0" xr:uid="{6B4D678C-3C8D-4296-82FC-957906A1586B}">
      <text>
        <r>
          <rPr>
            <b/>
            <sz val="9"/>
            <color indexed="81"/>
            <rFont val="Segoe UI"/>
            <family val="2"/>
          </rPr>
          <t>ALT + Return = nächste Zeile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Mages</author>
  </authors>
  <commentList>
    <comment ref="U64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§ 8 Abs. 3 Nr. 2 WOLPersVG
1/20 der Wahlberechtigten; mind. 3 Unterschriften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sabine mages</author>
    <author>Jörg Pfeiffer</author>
    <author>Mages</author>
  </authors>
  <commentList>
    <comment ref="G28" authorId="0" shapeId="0" xr:uid="{6D24B763-2D64-4746-92C1-C7168BA477CB}">
      <text>
        <r>
          <rPr>
            <b/>
            <sz val="9"/>
            <color indexed="81"/>
            <rFont val="Segoe UI"/>
            <family val="2"/>
          </rPr>
          <t>Uhrzeit unbedingt mit 
: (Doppelpunkt) eintragen!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28" authorId="0" shapeId="0" xr:uid="{5DB88B94-9796-48E7-ADA7-788FAEDD5AA9}">
      <text>
        <r>
          <rPr>
            <b/>
            <sz val="9"/>
            <color indexed="81"/>
            <rFont val="Segoe UI"/>
            <family val="2"/>
          </rPr>
          <t>Uhrzeit unbedingt mit 
: (Doppelpunkt) eintragen!</t>
        </r>
      </text>
    </comment>
    <comment ref="B57" authorId="1" shapeId="0" xr:uid="{F23F3238-7564-4ED0-91C7-6BA0CC5BDD82}">
      <text>
        <r>
          <rPr>
            <b/>
            <sz val="10"/>
            <color indexed="81"/>
            <rFont val="Segoe UI"/>
            <family val="2"/>
          </rPr>
          <t>Ankreuzen wenn zutreffend!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63" authorId="1" shapeId="0" xr:uid="{17E0EB79-6F89-4A9E-B977-ACA448F12688}">
      <text>
        <r>
          <rPr>
            <b/>
            <sz val="10"/>
            <color indexed="81"/>
            <rFont val="Segoe UI"/>
            <family val="2"/>
          </rPr>
          <t>Ankreuzen wenn zutreffend!</t>
        </r>
      </text>
    </comment>
    <comment ref="B79" authorId="2" shapeId="0" xr:uid="{00000000-0006-0000-0F00-000001000000}">
      <text>
        <r>
          <rPr>
            <b/>
            <sz val="9"/>
            <color indexed="81"/>
            <rFont val="Tahoma"/>
            <family val="2"/>
          </rPr>
          <t>Sollte in der Regel der/die Vorsitzende sein!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Mages</author>
  </authors>
  <commentList>
    <comment ref="U65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Uhrzeit mit : eintragen bitte.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Mages</author>
  </authors>
  <commentList>
    <comment ref="C15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>Bitte auf das gelbe Feld klicken und zutreffenden Adressaten auswählen!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<sst xmlns="http://schemas.openxmlformats.org/spreadsheetml/2006/main" count="1296" uniqueCount="534">
  <si>
    <t>(Vorsitzende/r)</t>
  </si>
  <si>
    <t>Bearbeitungsvermerke:</t>
  </si>
  <si>
    <t>Einspruch am:</t>
  </si>
  <si>
    <t>Schulnummer:</t>
  </si>
  <si>
    <t>zuständige ADD-Außenstelle:</t>
  </si>
  <si>
    <t>Gesamtzahl der Wahlberechtigten:</t>
  </si>
  <si>
    <t>Frist für Einsprüche gegen das Verzeichnis der Wahlberechtigten:</t>
  </si>
  <si>
    <t>Aushang Verzeichnis der Wahlberechtigten zum ÖPR:</t>
  </si>
  <si>
    <t>LPersVG = Landespersonalvertretungsgesetz</t>
  </si>
  <si>
    <t>WOLPersVG = Wahlordnung zum Landespersonalvertretungsgesetz</t>
  </si>
  <si>
    <t>Abnahme des Aushangs zur Wahl des ÖPR:</t>
  </si>
  <si>
    <t>Aushang Verzeichnis der Wahlberechtigten zum BPR/HPR:</t>
  </si>
  <si>
    <t>Abnahme des Aushangs zur Wahl des BPR/HPR:</t>
  </si>
  <si>
    <t xml:space="preserve"> Wahlterminer</t>
  </si>
  <si>
    <t>Straße, Hausnummer:</t>
  </si>
  <si>
    <t>53474 Bad Neuenahr-Ahrweiler</t>
  </si>
  <si>
    <t>Schulnummer, Name:</t>
  </si>
  <si>
    <t>3) BWV = Bezirkswahlvorstand</t>
  </si>
  <si>
    <t>(Schulnummer)</t>
  </si>
  <si>
    <t>(§ 4 LPersVG, § 2 WOLPersVG)</t>
  </si>
  <si>
    <t>Festgestellt am:</t>
  </si>
  <si>
    <t>zur Feststellung der Größe des zu wählenden ÖPR</t>
  </si>
  <si>
    <t>Gesamtzahl der Beschäftigten:</t>
  </si>
  <si>
    <t xml:space="preserve">Der zu wählende Personalrat an der/dem </t>
  </si>
  <si>
    <t>lfd. Nr.</t>
  </si>
  <si>
    <t>Dienststelle</t>
  </si>
  <si>
    <t>m/w</t>
  </si>
  <si>
    <t>Liebe Kolleginnen, liebe Kollegen,</t>
  </si>
  <si>
    <t>unseres Landes und an den Studienseminaren Personalratswahlen statt.</t>
  </si>
  <si>
    <t>vertretungen im Bezirks- und Hauptpersonalrat der jeweiligen Schularten.</t>
  </si>
  <si>
    <t xml:space="preserve">Der VBE Rheinland-Pfalz hat Sie in der zurückliegenden Wahlperiode in </t>
  </si>
  <si>
    <t>zahlreichen Personalräteschulungen über Ihre Rechte und Aufgaben nach</t>
  </si>
  <si>
    <t>dem Landespersonalvertretungsgesetz informiert und sachkundig gemacht.</t>
  </si>
  <si>
    <t xml:space="preserve">Außer dieser digitalen Hilfe bieten wir allen Ratsuchenden noch unseren  </t>
  </si>
  <si>
    <t>und Hauptpersonalrats erhalten Sie unmittelbar vom Bezirks- bzw. Hauptwahlvorstand.</t>
  </si>
  <si>
    <t xml:space="preserve">Gerhard Bold </t>
  </si>
  <si>
    <t>Landesvorsitzender</t>
  </si>
  <si>
    <t>VBE-Wahlterminer in gedruckter Form mit perforierten Formularvordrucken an.</t>
  </si>
  <si>
    <t>Vermerk zur Stimmabgabe</t>
  </si>
  <si>
    <t>Amts-/Berufs-bezeichnung</t>
  </si>
  <si>
    <t>Geburtsdatum</t>
  </si>
  <si>
    <t xml:space="preserve"> Name</t>
  </si>
  <si>
    <t xml:space="preserve"> Vorname</t>
  </si>
  <si>
    <t>(ADD Bezirk)</t>
  </si>
  <si>
    <t>Gesamtzahl der weiblichen Wahlberechtigten:</t>
  </si>
  <si>
    <t>Gesamtzahl der männlichen Wahlberechtigten:</t>
  </si>
  <si>
    <t>angefertigt am:</t>
  </si>
  <si>
    <t>Angaben zum Verzeichnis der Wahlberechtigten ÖPR</t>
  </si>
  <si>
    <t>Ausgehängt am:</t>
  </si>
  <si>
    <t>Berichtigung am:</t>
  </si>
  <si>
    <t>bis zum Abschluss der Stimmabgabe.</t>
  </si>
  <si>
    <t xml:space="preserve">   Abgenommen am:</t>
  </si>
  <si>
    <t>Einsprüche gegen das Verzeichnis der Wahlberechtigten sind bis zum</t>
  </si>
  <si>
    <t>gegenüber dem</t>
  </si>
  <si>
    <t>Wahlvorstand möglich.</t>
  </si>
  <si>
    <t xml:space="preserve">Weitere Hinweise, insbesondere zur Durchführung der Wahl des Bezirks-   </t>
  </si>
  <si>
    <t>Angaben zum Verzeichnis der Wahlberechtigten BPR/HPR</t>
  </si>
  <si>
    <t>Amts- / Berufsbezeichnung</t>
  </si>
  <si>
    <t>zur Wahl des Bezirks- und Hauptpersonalrats</t>
  </si>
  <si>
    <t>(§ 10 LPersVG, § 2 Abs. 2 WOLPersVG)</t>
  </si>
  <si>
    <t xml:space="preserve">Mit kollegialen Grüßen </t>
  </si>
  <si>
    <t>Wahlvorstand der</t>
  </si>
  <si>
    <t>Formular Nr. 5a</t>
  </si>
  <si>
    <t>Wir sind eine:</t>
  </si>
  <si>
    <t>Allgemeine Dienststellendaten:</t>
  </si>
  <si>
    <t>Name der Dienststelle:</t>
  </si>
  <si>
    <t>PLZ, Dienstort:</t>
  </si>
  <si>
    <t xml:space="preserve">Wir sind ein: </t>
  </si>
  <si>
    <t>(Straße / Hausnummer)</t>
  </si>
  <si>
    <t>(Vorname, Name)</t>
  </si>
  <si>
    <t>(PLZ, Wohnort)</t>
  </si>
  <si>
    <t>hier: Wahlrecht für alle Beschäftigten gem. § 10 Abs. 1 LPersVG</t>
  </si>
  <si>
    <t xml:space="preserve">   und § 1 Abs. 6 WOLPersVG (Briefwahl)</t>
  </si>
  <si>
    <t>auf der Grundlage des Landespersonalvertretungsgesetzes sind alle Beschäftigten - auch Beurlaubte, z.B.</t>
  </si>
  <si>
    <t xml:space="preserve">in Mutterschutz oder Elternzeit; Lehrkräfte, die kürzer als 3 Monate abgeordnet sind, sowie Lehrkräfte in </t>
  </si>
  <si>
    <t>der Freistellungsphase des Sabbatjahres - wahlberechtigt.</t>
  </si>
  <si>
    <t>Der Wahlvorstand hat Sie deshalb in das Verzeichnis der Wahlberechtigten aufgenommen.</t>
  </si>
  <si>
    <t>bis:</t>
  </si>
  <si>
    <t>Uhr statt.</t>
  </si>
  <si>
    <t>und Unterlagen für die schriftliche Stimmabgabe beim Wahlvorstand anfordern.</t>
  </si>
  <si>
    <t>Die Stimmzettel müssen vor Abschluss der Wahl am</t>
  </si>
  <si>
    <t xml:space="preserve">, um </t>
  </si>
  <si>
    <t>Uhr vorliegen.</t>
  </si>
  <si>
    <t>Mit freundlichen Grüßen</t>
  </si>
  <si>
    <t>(Vorsitzende/r des Wahlvorstands)</t>
  </si>
  <si>
    <t xml:space="preserve">       Antrag auf schriftliche Stimmabgabe (Briefwahl)</t>
  </si>
  <si>
    <r>
      <rPr>
        <b/>
        <sz val="14"/>
        <color theme="1"/>
        <rFont val="Times New Roman"/>
        <family val="1"/>
      </rPr>
      <t>Anlage:</t>
    </r>
    <r>
      <rPr>
        <sz val="14"/>
        <color theme="1"/>
        <rFont val="Times New Roman"/>
        <family val="1"/>
      </rPr>
      <t xml:space="preserve">  Bekanntgabe der Mitglieder des Wahlvorstands</t>
    </r>
  </si>
  <si>
    <t>Formular Nr. 3b</t>
  </si>
  <si>
    <t>Formular Nr. 4b</t>
  </si>
  <si>
    <t>besteht gemäß § 12 LPersVG und § 5 Abs. 1 WOLPersVG aus</t>
  </si>
  <si>
    <t xml:space="preserve">     Überprüft und bestätigt am:</t>
  </si>
  <si>
    <t>Formular Nr. 1</t>
  </si>
  <si>
    <t>für die Personalratswahlen</t>
  </si>
  <si>
    <t xml:space="preserve">                                      Bekanntgabe der Mitglieder des Wahlvorstands                      </t>
  </si>
  <si>
    <t>(Ersatz-Vorsitzende/r)</t>
  </si>
  <si>
    <t>Vorname, Name</t>
  </si>
  <si>
    <t>Dienstliche Anschrift</t>
  </si>
  <si>
    <t>E-Mail Adresse</t>
  </si>
  <si>
    <t>Telefon / Fax</t>
  </si>
  <si>
    <t xml:space="preserve">            Abgenommen am:</t>
  </si>
  <si>
    <t>1) WOLPersVG = Wahlordnung zum Landespersonalvertretungsgesetz</t>
  </si>
  <si>
    <t xml:space="preserve">Kopie versandt an BWV³ am: </t>
  </si>
  <si>
    <t>Formular Nr. 5b</t>
  </si>
  <si>
    <t>(§ 17 WOLPersVG)</t>
  </si>
  <si>
    <t>Schriftliche Stimmabgabe (Briefwahl)</t>
  </si>
  <si>
    <t>An den Wahlvorstand der / des</t>
  </si>
  <si>
    <t>(Schule / Studienseminar)</t>
  </si>
  <si>
    <t>Antrag</t>
  </si>
  <si>
    <t>um Übersendung der Unterlagen für die schriftliche Stimmabgabe.</t>
  </si>
  <si>
    <t>Ich beantrage die Zusendung des Wahlauschreibens.</t>
  </si>
  <si>
    <t>(ggf. ankreuzen)</t>
  </si>
  <si>
    <t>(Unterschrift)</t>
  </si>
  <si>
    <t>(Wird vom Wahlvorstand ausgefüllt)</t>
  </si>
  <si>
    <r>
      <t>Eingegangen beim ÖWV</t>
    </r>
    <r>
      <rPr>
        <vertAlign val="superscript"/>
        <sz val="8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am:</t>
    </r>
  </si>
  <si>
    <t>Wahlunterlagen verschickt und Vermerk in die Verzeichnisse der Wahlberechtigten eingetragen am:</t>
  </si>
  <si>
    <t>1) ÖWV = Örtlicher Wahlvorstand</t>
  </si>
  <si>
    <t>Bezirkswahlvorstand</t>
  </si>
  <si>
    <t>Willy-Brandt-Platz 3</t>
  </si>
  <si>
    <t>54290 Trier</t>
  </si>
  <si>
    <t xml:space="preserve"> zur Wahl des Bezirks- und Hauptpersonalrats an</t>
  </si>
  <si>
    <t xml:space="preserve">       Bezirkswahlvorstand</t>
  </si>
  <si>
    <t>(Ort)</t>
  </si>
  <si>
    <t>(Datum)</t>
  </si>
  <si>
    <t>Formular Nr. 6</t>
  </si>
  <si>
    <t>(Telefon)</t>
  </si>
  <si>
    <t>(Fax)</t>
  </si>
  <si>
    <t>Personalratswahlen</t>
  </si>
  <si>
    <t>Sehr geehrte Kolleginnen und Kollegen,</t>
  </si>
  <si>
    <t>die Anzahl der Wahlberechtigten beträgt:</t>
  </si>
  <si>
    <t>ggf. Änderung am:</t>
  </si>
  <si>
    <r>
      <t>hier: Anzahl der Beschäftigten und Wahlberechtigten gem. § 34 WOLPersVG</t>
    </r>
    <r>
      <rPr>
        <vertAlign val="superscript"/>
        <sz val="10"/>
        <color theme="1"/>
        <rFont val="Times New Roman"/>
        <family val="1"/>
      </rPr>
      <t>1</t>
    </r>
  </si>
  <si>
    <t>Verschickt an BWV² am:</t>
  </si>
  <si>
    <t>2) BWV = Bezirkswahlvorstand</t>
  </si>
  <si>
    <t>Formular Nr. 7</t>
  </si>
  <si>
    <t xml:space="preserve">Wahlausschreiben zur Durchführung der Wahlen </t>
  </si>
  <si>
    <t>zum Örtlichen Personalrat</t>
  </si>
  <si>
    <t>Erlass des Wahlausschreibens:</t>
  </si>
  <si>
    <t>Mitglieder zu wählen.</t>
  </si>
  <si>
    <t>Es wurden</t>
  </si>
  <si>
    <t>,</t>
  </si>
  <si>
    <t>weibliche und</t>
  </si>
  <si>
    <t>Landespersonalvertretungsgesetz und die Wahlordnung liegen zur Einsicht aus im</t>
  </si>
  <si>
    <t xml:space="preserve">an Arbeitstagen von </t>
  </si>
  <si>
    <t>Uhr bis</t>
  </si>
  <si>
    <t xml:space="preserve">Uhr und können von jeder/jedem Wahlberechtigten bis </t>
  </si>
  <si>
    <t>zum Abschluss der Stimmabgabe eingesehen werden.</t>
  </si>
  <si>
    <t xml:space="preserve">Einsprüche gegen die Richtigkeit des Verzeichnisses der Wahlberechtigten können nur innerhalb von </t>
  </si>
  <si>
    <t xml:space="preserve">6 Arbeitstagen nach Aushang schriftlich beim Wahlvorstand eingelegt werden. </t>
  </si>
  <si>
    <t xml:space="preserve">Letzter Tag der Einspruchsfrist ist der </t>
  </si>
  <si>
    <t>.</t>
  </si>
  <si>
    <r>
      <t xml:space="preserve">Die </t>
    </r>
    <r>
      <rPr>
        <b/>
        <sz val="14"/>
        <color theme="1"/>
        <rFont val="Times New Roman"/>
        <family val="1"/>
      </rPr>
      <t>Wahlberechtigten</t>
    </r>
    <r>
      <rPr>
        <sz val="14"/>
        <color theme="1"/>
        <rFont val="Times New Roman"/>
        <family val="1"/>
      </rPr>
      <t xml:space="preserve"> und die in der Dienststelle vertretenen Gewerkschaften werden aufgefordert, innerhalb</t>
    </r>
  </si>
  <si>
    <r>
      <t xml:space="preserve">von </t>
    </r>
    <r>
      <rPr>
        <b/>
        <sz val="14"/>
        <color theme="1"/>
        <rFont val="Times New Roman"/>
        <family val="1"/>
      </rPr>
      <t>18 Kalendertagen</t>
    </r>
    <r>
      <rPr>
        <sz val="14"/>
        <color theme="1"/>
        <rFont val="Times New Roman"/>
        <family val="1"/>
      </rPr>
      <t xml:space="preserve"> seit Erlass dieses Wahlausschreibens, spätestens zum</t>
    </r>
  </si>
  <si>
    <t>Uhr</t>
  </si>
  <si>
    <t>dem Wahlvorstand Wahlvorschläge einzureichen.</t>
  </si>
  <si>
    <r>
      <t>der Dienststelle befugt sind, dürfen keine Wahlvorschläge machen oder unterzeichnen (§ 15 Abs. 4 LPersVG)</t>
    </r>
    <r>
      <rPr>
        <vertAlign val="superscript"/>
        <sz val="10"/>
        <color theme="1"/>
        <rFont val="Times New Roman"/>
        <family val="1"/>
      </rPr>
      <t>1</t>
    </r>
    <r>
      <rPr>
        <sz val="14"/>
        <color theme="1"/>
        <rFont val="Times New Roman"/>
        <family val="1"/>
      </rPr>
      <t>.</t>
    </r>
  </si>
  <si>
    <t>Jede/r Wahlberechtigte kann die Unterschrift rechtswirksam nur für einen Wahlvorschlag abgeben. Jede in der</t>
  </si>
  <si>
    <t>In den Wahlvorschlägen sollen die Geschlechter entsprechend ihrem Zahlenverhältnis vertreten sein.</t>
  </si>
  <si>
    <t>Wahlvorschläge der Wahlberechtigten, die nicht die nötige Anzahl von Unterschriften enthalten, und Wahlvor-</t>
  </si>
  <si>
    <t xml:space="preserve">schläge, die verspätet eingereicht werden, sind ungültig. </t>
  </si>
  <si>
    <t>Gewählt werden kann nur, wer in einen gültigen Wahlvorschlag aufgenommen ist.</t>
  </si>
  <si>
    <r>
      <t>(§§ 6, 7 WOLPersVG)</t>
    </r>
    <r>
      <rPr>
        <vertAlign val="superscript"/>
        <sz val="11"/>
        <color theme="1"/>
        <rFont val="Times New Roman"/>
        <family val="1"/>
      </rPr>
      <t>1</t>
    </r>
  </si>
  <si>
    <t>2) LPersVG = Landespersonalvertretungsgesetz</t>
  </si>
  <si>
    <t>Seite 1</t>
  </si>
  <si>
    <t>Jeder Wahlvorschlag sollte die doppelte Zahl der zu wählenden Personalratsmitglieder enthalten. Die einzelnen</t>
  </si>
  <si>
    <t xml:space="preserve">Bewerber/-innen sind untereinander mit fortlaufenden Nummern aufzuführen. Außer dem Familiennamen </t>
  </si>
  <si>
    <t>sind Vorname, Geburtsdatum und Amts- oder Berufsbezeichnung anzugeben.</t>
  </si>
  <si>
    <t xml:space="preserve">Bewerberin / jeder Bewerber darf für die Wahl nur auf einem Wahlvorschlag benannt werden. Die gültigen </t>
  </si>
  <si>
    <t>Wahlvorschläge werden spätestens am</t>
  </si>
  <si>
    <t>bis zum Abschluss der Stimmabgabe an dieser Stelle</t>
  </si>
  <si>
    <t>ausgehängt.</t>
  </si>
  <si>
    <t>Die Stimmabgabe findet statt am :</t>
  </si>
  <si>
    <t>von</t>
  </si>
  <si>
    <t>Uhr in</t>
  </si>
  <si>
    <t>(Ortsangabe)</t>
  </si>
  <si>
    <t>Wahlberechtigte, die zum Zeitpunkt der Wahl verhindert sind, ihre Stimme persönlich abzugeben, erhalten</t>
  </si>
  <si>
    <t>geführt wird. Sie muss vor Abschluss der Stimmabgabe beim Wahlvorstand vorliegen.</t>
  </si>
  <si>
    <t>Die schriftliche Stimmabgabe ist auch zulässig, wenn die Wahl nicht am Dienstort der/des Beschäftigten durch-</t>
  </si>
  <si>
    <t>auf Verlangen zum Zwecke der schriftlichen Stimmabgabe die Wahlvorschläge und die Stimmzettel ausge-</t>
  </si>
  <si>
    <r>
      <t xml:space="preserve">Die </t>
    </r>
    <r>
      <rPr>
        <b/>
        <sz val="14"/>
        <color theme="1"/>
        <rFont val="Times New Roman"/>
        <family val="1"/>
      </rPr>
      <t>Stimmenauszählung</t>
    </r>
    <r>
      <rPr>
        <sz val="14"/>
        <color theme="1"/>
        <rFont val="Times New Roman"/>
        <family val="1"/>
      </rPr>
      <t xml:space="preserve"> und die </t>
    </r>
    <r>
      <rPr>
        <b/>
        <sz val="14"/>
        <color theme="1"/>
        <rFont val="Times New Roman"/>
        <family val="1"/>
      </rPr>
      <t>Feststellung des Wahlergebnisses</t>
    </r>
    <r>
      <rPr>
        <sz val="14"/>
        <color theme="1"/>
        <rFont val="Times New Roman"/>
        <family val="1"/>
      </rPr>
      <t xml:space="preserve"> finden statt am:</t>
    </r>
  </si>
  <si>
    <t>Einsprüche, Wahlvorschläge und andere Erklärungen gegenüber dem Wahlvorstand sind abzugeben bei:</t>
  </si>
  <si>
    <t>(Ortsangabe / Anschrift)</t>
  </si>
  <si>
    <t>1) vgl. § 19 Abs. 1 WOLPersVG</t>
  </si>
  <si>
    <t>Seite 2</t>
  </si>
  <si>
    <t>Formular Nr. 8a</t>
  </si>
  <si>
    <t>(Personen- / Mehrheitswahl)</t>
  </si>
  <si>
    <t>Amts-/Berufsbezeichnung</t>
  </si>
  <si>
    <t>Anzahl der Kandidatinnen:</t>
  </si>
  <si>
    <t>Anzahl der Kandidaten:</t>
  </si>
  <si>
    <t>%</t>
  </si>
  <si>
    <t>Unterschriften (mind. 3)</t>
  </si>
  <si>
    <r>
      <t>Geprüft</t>
    </r>
    <r>
      <rPr>
        <sz val="11"/>
        <color theme="1"/>
        <rFont val="Times New Roman"/>
        <family val="1"/>
      </rPr>
      <t xml:space="preserve"> am:</t>
    </r>
  </si>
  <si>
    <t>Rückgabe zur Beseitigung von Mängeln am:</t>
  </si>
  <si>
    <t>Nachfrist bis:</t>
  </si>
  <si>
    <t>1) LPersVG = Landespersonalvertretungsgesetz</t>
  </si>
  <si>
    <t>2) WOLPersVG = Wahlordnung zum Landespersonalvertretungsgesetz</t>
  </si>
  <si>
    <t>Eingegangen beim ÖWV³ am:</t>
  </si>
  <si>
    <t>3) ÖWV = Örtlicher Wahlvorstand</t>
  </si>
  <si>
    <t>Abgenommen am:</t>
  </si>
  <si>
    <t>zum Aushang!</t>
  </si>
  <si>
    <t>Formular Nr. 8b</t>
  </si>
  <si>
    <t>Formular Nr. 9a</t>
  </si>
  <si>
    <t>(Listen- / Verhältniswahl)</t>
  </si>
  <si>
    <t>Formular Nr. 9b</t>
  </si>
  <si>
    <t>Bekanntgabe der Wahlvorschläge</t>
  </si>
  <si>
    <r>
      <t>(§ 15 LPersVG; §§ 7, 8, 28, 30 WOLPersVG)</t>
    </r>
    <r>
      <rPr>
        <b/>
        <vertAlign val="superscript"/>
        <sz val="12"/>
        <color theme="1"/>
        <rFont val="Times New Roman"/>
        <family val="1"/>
      </rPr>
      <t>1,2</t>
    </r>
  </si>
  <si>
    <t>Formular Nr. 10</t>
  </si>
  <si>
    <t>(Ort, Datum)</t>
  </si>
  <si>
    <t>(Amtsbezeichnung)</t>
  </si>
  <si>
    <t>(Geburtsdatum)</t>
  </si>
  <si>
    <t>Hiermit erkläre ich mich mit der Aufnahme in den Wahlvorschlag</t>
  </si>
  <si>
    <t>(Name; ggf. Kennwort)</t>
  </si>
  <si>
    <t>zur Wahl des örtlichen Personalrats an der / dem</t>
  </si>
  <si>
    <t>einverstanden.</t>
  </si>
  <si>
    <r>
      <t>Zustimmungserklärung</t>
    </r>
    <r>
      <rPr>
        <b/>
        <vertAlign val="superscript"/>
        <sz val="12"/>
        <color theme="1"/>
        <rFont val="Times New Roman"/>
        <family val="1"/>
      </rPr>
      <t>1</t>
    </r>
  </si>
  <si>
    <t>(§ 9 Abs. 1 WOLPersVG)²</t>
  </si>
  <si>
    <t>1) Die Zustimmungserklärung muss zusammen mit dem Wahlvorschlag dem Wahlvorstand vorgelegt werden.</t>
  </si>
  <si>
    <t>Formular Nr. 11a</t>
  </si>
  <si>
    <r>
      <t>(§ 17 Abs. 3 WOLPersVG)</t>
    </r>
    <r>
      <rPr>
        <b/>
        <vertAlign val="superscript"/>
        <sz val="12"/>
        <color theme="1"/>
        <rFont val="Times New Roman"/>
        <family val="1"/>
      </rPr>
      <t>1</t>
    </r>
  </si>
  <si>
    <t xml:space="preserve">aufgrund Ihres Antrags vom </t>
  </si>
  <si>
    <t xml:space="preserve">zur schriftlichen Stimmabgabe bei der Personalratswahl </t>
  </si>
  <si>
    <t>erhalten Sie heute folgende Unterlagen:</t>
  </si>
  <si>
    <t>-</t>
  </si>
  <si>
    <t>schriftliche Erklärung zur Stimmabgabe</t>
  </si>
  <si>
    <t>einen größeren Freiumschlag mit dem Vermerk "Schriftliche Stimmabgabe"</t>
  </si>
  <si>
    <t xml:space="preserve">Die Stimmzettel sind unbeobachtet persönlich zu kennzeichnen und so zu falten, dass die Stimmabgabe </t>
  </si>
  <si>
    <t>Unterlagen verschickt am:</t>
  </si>
  <si>
    <t xml:space="preserve">Vermerk über schriftl. Stimmabgabe in den internen Verzeichnissen der Wahlberechtigten am: </t>
  </si>
  <si>
    <t>Uhr beim Wahlvorstand vorliegen.</t>
  </si>
  <si>
    <t>Absender:</t>
  </si>
  <si>
    <t>Erklärung (Briefwahl)</t>
  </si>
  <si>
    <t>Hiermit versichere ich, dass ich die Stimmzettel unbeobachtet persönlich gekennzeichnet (bzw. gemäß</t>
  </si>
  <si>
    <t>§ 16 Abs. 3 WOLPersVG eine Vertrauensperson zur Hilfeleistung herangezogen) habe.</t>
  </si>
  <si>
    <r>
      <t>(§§ 15, 28, 30 und 39  WOLPersVG)</t>
    </r>
    <r>
      <rPr>
        <b/>
        <vertAlign val="superscript"/>
        <sz val="12"/>
        <color theme="1"/>
        <rFont val="Times New Roman"/>
        <family val="1"/>
      </rPr>
      <t>1</t>
    </r>
  </si>
  <si>
    <t>Formular Nr. 12a</t>
  </si>
  <si>
    <t xml:space="preserve"> Name, Vorname</t>
  </si>
  <si>
    <t xml:space="preserve"> Amts- oder Berufsbezeichnung</t>
  </si>
  <si>
    <t>Es dürfen bis zu</t>
  </si>
  <si>
    <t xml:space="preserve">Bewerber/-innen angekreuzt werden. (Zahl der zu wählenden </t>
  </si>
  <si>
    <t>Personalratsmitglieder gem. § 12 LPersVG².) Ein Kumulieren von Stimmen ist unzulässig.</t>
  </si>
  <si>
    <r>
      <t>(§§ 15, 25 und 39  WOLPersVG)</t>
    </r>
    <r>
      <rPr>
        <b/>
        <vertAlign val="superscript"/>
        <sz val="12"/>
        <color theme="1"/>
        <rFont val="Times New Roman"/>
        <family val="1"/>
      </rPr>
      <t>1</t>
    </r>
  </si>
  <si>
    <t>Vorschlagsliste 1</t>
  </si>
  <si>
    <t>(Kennwort)</t>
  </si>
  <si>
    <t>1.</t>
  </si>
  <si>
    <t>(Name, Vorname)</t>
  </si>
  <si>
    <t>(Amts- oder Berufsbezeichnung)</t>
  </si>
  <si>
    <t>2.</t>
  </si>
  <si>
    <t>Vorschlagsliste 2</t>
  </si>
  <si>
    <t>Vorschlagsliste 3</t>
  </si>
  <si>
    <r>
      <t xml:space="preserve">Es darf nur </t>
    </r>
    <r>
      <rPr>
        <b/>
        <sz val="14"/>
        <color theme="1"/>
        <rFont val="Times New Roman"/>
        <family val="1"/>
      </rPr>
      <t>eine</t>
    </r>
    <r>
      <rPr>
        <sz val="14"/>
        <color theme="1"/>
        <rFont val="Times New Roman"/>
        <family val="1"/>
      </rPr>
      <t xml:space="preserve"> Liste angekreuzt werden!</t>
    </r>
  </si>
  <si>
    <t>Formular Nr. 13a</t>
  </si>
  <si>
    <t>Niederschrift über das Wahlergebnis bei</t>
  </si>
  <si>
    <t xml:space="preserve">In der Sitzung des Wahlvorstands am: </t>
  </si>
  <si>
    <t xml:space="preserve">wurde folgendes Ergebnis der Personalratswahl </t>
  </si>
  <si>
    <t>Wahlberechtigte</t>
  </si>
  <si>
    <t>Stimmzettel insgesamt</t>
  </si>
  <si>
    <t>gültige Stimmen insgesamt</t>
  </si>
  <si>
    <t>ungültige Stimmen insgesamt</t>
  </si>
  <si>
    <t>Stimmzettel, Gültigkeit zweifelhaft</t>
  </si>
  <si>
    <t>Entscheidung über Gültigkeit / Ungültigkeit mit Begründung:</t>
  </si>
  <si>
    <t>Besondere Vorkommnisse bei der Wahl oder bei der Feststellung des Wahlergebnisses:</t>
  </si>
  <si>
    <t>ermittelt:</t>
  </si>
  <si>
    <t xml:space="preserve">Auf der Grundlage des beigefügten Wahlvorschlags wurde folgende Stimmenverteilung und Reihenfolge </t>
  </si>
  <si>
    <t xml:space="preserve">Platz-Nr. </t>
  </si>
  <si>
    <t>Name, Vorname</t>
  </si>
  <si>
    <t>gültige Stimmen</t>
  </si>
  <si>
    <t>Funktion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</si>
  <si>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</si>
  <si>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</si>
  <si>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</si>
  <si>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</si>
  <si>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</si>
  <si>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</si>
  <si>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</si>
  <si>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</si>
  <si>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</si>
  <si>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</si>
  <si>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</si>
  <si>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</si>
  <si>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Da ein </t>
  </si>
  <si>
    <t>Niederschrift gefertigt am:</t>
  </si>
  <si>
    <t>Formular Nr. 13b</t>
  </si>
  <si>
    <t xml:space="preserve">Auf der Grundlage des beigefügten Wahlvorschlags (Listen 1, 2, 3, ..) wurde folgende Stimmenverteilung  </t>
  </si>
  <si>
    <t>und Reihenfolge ermittelt:</t>
  </si>
  <si>
    <t>Liste Nr. 1</t>
  </si>
  <si>
    <t>(Anzahl)</t>
  </si>
  <si>
    <t>Liste Nr. 2</t>
  </si>
  <si>
    <t>Liste Nr. 3</t>
  </si>
  <si>
    <t>Zur Verteilung der Sitze wurden die Stimmzahlen auf den jeweiligen Listen durch 1, 2, 3 usw. geteilt und</t>
  </si>
  <si>
    <t>in der Reihenfolge ihrer Benennung verteilt.</t>
  </si>
  <si>
    <t>VBE</t>
  </si>
  <si>
    <t>GEW</t>
  </si>
  <si>
    <t>Teiler 1</t>
  </si>
  <si>
    <t>Teiler 2</t>
  </si>
  <si>
    <t>Teiler 3</t>
  </si>
  <si>
    <t>Teiler 4</t>
  </si>
  <si>
    <t>Teiler 5</t>
  </si>
  <si>
    <t>Liste 1</t>
  </si>
  <si>
    <t>Rangplatz</t>
  </si>
  <si>
    <t>Liste 2</t>
  </si>
  <si>
    <t>Liste 3</t>
  </si>
  <si>
    <t xml:space="preserve">Es waren </t>
  </si>
  <si>
    <t xml:space="preserve">   Personalratsmitglieder zu wählen.</t>
  </si>
  <si>
    <t>Daraus ergibt sich folgende Sitzverteilung:</t>
  </si>
  <si>
    <t xml:space="preserve">   entfallen</t>
  </si>
  <si>
    <t xml:space="preserve">  Plätze.</t>
  </si>
  <si>
    <t>gewählten Bewerbern von:    Platz 1 bis Platz</t>
  </si>
  <si>
    <t>auf Liste 1</t>
  </si>
  <si>
    <t>auf Liste 2</t>
  </si>
  <si>
    <t>auf Liste 3</t>
  </si>
  <si>
    <t>(bei Listen- / Verhältniswahl)</t>
  </si>
  <si>
    <t>Niederschrift über das Wahlergebnis</t>
  </si>
  <si>
    <t>der Wahlen zum Bezirks- und Hauptpersonalrat</t>
  </si>
  <si>
    <r>
      <t>(§§ 21 und 40  WOLPersVG)</t>
    </r>
    <r>
      <rPr>
        <vertAlign val="superscript"/>
        <sz val="14"/>
        <color theme="1"/>
        <rFont val="Times New Roman"/>
        <family val="1"/>
      </rPr>
      <t>1</t>
    </r>
  </si>
  <si>
    <t xml:space="preserve">wurde folgendes Ergebnis der Personalratswahlen </t>
  </si>
  <si>
    <r>
      <t>für den</t>
    </r>
    <r>
      <rPr>
        <b/>
        <sz val="14"/>
        <color theme="1"/>
        <rFont val="Times New Roman"/>
        <family val="1"/>
      </rPr>
      <t xml:space="preserve"> Bezirkspersonalrat </t>
    </r>
    <r>
      <rPr>
        <sz val="14"/>
        <color theme="1"/>
        <rFont val="Times New Roman"/>
        <family val="1"/>
      </rPr>
      <t xml:space="preserve">und den </t>
    </r>
    <r>
      <rPr>
        <b/>
        <sz val="14"/>
        <color theme="1"/>
        <rFont val="Times New Roman"/>
        <family val="1"/>
      </rPr>
      <t>Hauptpersonalrat</t>
    </r>
    <r>
      <rPr>
        <sz val="14"/>
        <color theme="1"/>
        <rFont val="Times New Roman"/>
        <family val="1"/>
      </rPr>
      <t xml:space="preserve"> festgestellt:</t>
    </r>
  </si>
  <si>
    <t>Stimmzettel abgegeben insgesamt</t>
  </si>
  <si>
    <t>Formular Nr. 13c</t>
  </si>
  <si>
    <t>Benachrichtigung der gewählten Bewerberinnen und Bewerber</t>
  </si>
  <si>
    <r>
      <t>(§ 22 WOLPersVG)</t>
    </r>
    <r>
      <rPr>
        <b/>
        <vertAlign val="superscript"/>
        <sz val="12"/>
        <color theme="1"/>
        <rFont val="Times New Roman"/>
        <family val="1"/>
      </rPr>
      <t>1</t>
    </r>
  </si>
  <si>
    <t>Einberufung der konstituierenden Sitzung</t>
  </si>
  <si>
    <t>(§ 29 Abs. 1 LPersVG)²</t>
  </si>
  <si>
    <t>gewählt wurden.</t>
  </si>
  <si>
    <t>Formular Nr. 14</t>
  </si>
  <si>
    <t xml:space="preserve">Zur konstituierenden Sitzung des neugewählten Personalrats am </t>
  </si>
  <si>
    <t>im</t>
  </si>
  <si>
    <t>laden wir Sie hiermit ein.</t>
  </si>
  <si>
    <t>Verschickt am:</t>
  </si>
  <si>
    <t>Ggf. Rückmeldung am:</t>
  </si>
  <si>
    <t>gegenüber die Ablehnung der Wahl erklären, gilt Ihre Wahl als angenommen.</t>
  </si>
  <si>
    <t>Formular Nr. 15</t>
  </si>
  <si>
    <t>Mitteilung der Wahlergebnisse</t>
  </si>
  <si>
    <t>Felix-Blass-Str. 2</t>
  </si>
  <si>
    <t>Landesverband Rheinland-Pfalz</t>
  </si>
  <si>
    <t>55116 Mainz</t>
  </si>
  <si>
    <t>Gewerkschaft Erziehung und Wissenschaft</t>
  </si>
  <si>
    <t>Verband Bildung und Erziehung</t>
  </si>
  <si>
    <t>55118 Mainz</t>
  </si>
  <si>
    <t>VRB</t>
  </si>
  <si>
    <t xml:space="preserve">Verband Reale Bildung </t>
  </si>
  <si>
    <t>c/o Timo Lichtenthäler</t>
  </si>
  <si>
    <t>Adam-Karrillon-Str. 62</t>
  </si>
  <si>
    <t xml:space="preserve">Falls Sie nicht innerhalb von 3 Arbeitstagen nach Zugang dieser Benachrichtigung dem Wahlvorstand </t>
  </si>
  <si>
    <t>Fritz-Kohl-Straße 13</t>
  </si>
  <si>
    <t>55122 Mainz</t>
  </si>
  <si>
    <t>Philologenverband</t>
  </si>
  <si>
    <t>Rheinland-Pfalz</t>
  </si>
  <si>
    <t>Geschäftsstelle</t>
  </si>
  <si>
    <t>phV</t>
  </si>
  <si>
    <t>auch wenn wir unsere Arbeit gerne perfekt erledigen, so müssen wir bei manchen Projekten</t>
  </si>
  <si>
    <t xml:space="preserve">einräumen, dass es auch einmal gut sein kann, sich auf den Weg gemacht zu haben. </t>
  </si>
  <si>
    <t>Benutzerhinweise</t>
  </si>
  <si>
    <t>Am unteren Bildschirmrand finden Sie als "Register" alle erforderlichen Formulare, so wie Sie</t>
  </si>
  <si>
    <t xml:space="preserve">Wir setzen voraus, dass Sie über einfache Grundkenntnisse im Umgang mit dem Programm </t>
  </si>
  <si>
    <t xml:space="preserve">Ihnen auch in gedruckter Form durch den VBE vorliegen. Der Vorteil dieser digitalen </t>
  </si>
  <si>
    <t xml:space="preserve">müssen. </t>
  </si>
  <si>
    <t>Sabine Mages</t>
  </si>
  <si>
    <t>VBE-Landesvorstand</t>
  </si>
  <si>
    <t>Und nun viel Erfolg mit den digitalen Arbeitsblättern.</t>
  </si>
  <si>
    <t>Besonders sorgfältig sollten Sie das Registerblatt "Dienststellendaten" ausfüllen.</t>
  </si>
  <si>
    <t xml:space="preserve">für das Kollegium aushängen bzw. versenden. Versäumen Sie auch nicht, dort wo angegeben, </t>
  </si>
  <si>
    <t xml:space="preserve">Ansonsten gilt: alle Register der Reihe nach bearbeiten und soweit erforderlich ausdrucken, </t>
  </si>
  <si>
    <t>Version besteht u.a. darin, dass wiederholt erforderliche Angaben nur einmal gemacht werden</t>
  </si>
  <si>
    <t>Weibliche Wahlberechtigte:</t>
  </si>
  <si>
    <t>Männliche Wahlberechtigte:</t>
  </si>
  <si>
    <t xml:space="preserve">Dienststelle vertretene Gewerkschaft darf nur einen Wahlvorschlag machen. Dieser muss von einer befugten </t>
  </si>
  <si>
    <t>Vertreterin / einem befugten Vertreter der Gewerkschaft unterzeichnet sein.</t>
  </si>
  <si>
    <r>
      <t xml:space="preserve">Die </t>
    </r>
    <r>
      <rPr>
        <b/>
        <sz val="14"/>
        <color theme="1"/>
        <rFont val="Times New Roman"/>
        <family val="1"/>
      </rPr>
      <t>schriftliche Zustimmung</t>
    </r>
    <r>
      <rPr>
        <sz val="14"/>
        <color theme="1"/>
        <rFont val="Times New Roman"/>
        <family val="1"/>
      </rPr>
      <t xml:space="preserve"> der Beweber/-innen zur Aufnahme in den Wahlvorschlag ist beizufügen. Jede</t>
    </r>
  </si>
  <si>
    <t>händigt oder übersandt. Auf Antrag erhalten sie auch einen Abdruck des Wahlausschreibens.</t>
  </si>
  <si>
    <t xml:space="preserve">     bis</t>
  </si>
  <si>
    <t>Unsere Wahltermine</t>
  </si>
  <si>
    <t xml:space="preserve">in der Zeit von: </t>
  </si>
  <si>
    <t>(Uhrzeit)</t>
  </si>
  <si>
    <t>Die Stimmabgabe ist in folgendem Raum möglich:</t>
  </si>
  <si>
    <t xml:space="preserve">  in Raum:</t>
  </si>
  <si>
    <t xml:space="preserve">        um:</t>
  </si>
  <si>
    <t>Falls Sie verhindert sind, Ihre Stimme persönlich abzugeben, können Sie die notwendigen Informationen</t>
  </si>
  <si>
    <t>Die Wahlen finden vom:</t>
  </si>
  <si>
    <t>in der Zeit von:</t>
  </si>
  <si>
    <t>(Identische Anschrift für alle Schularten unter Angabe der jeweiligen Schulart!)</t>
  </si>
  <si>
    <r>
      <t xml:space="preserve">Grundsätzlich gilt folgendes: </t>
    </r>
    <r>
      <rPr>
        <sz val="16"/>
        <rFont val="Times New Roman"/>
        <family val="1"/>
      </rPr>
      <t xml:space="preserve"> </t>
    </r>
  </si>
  <si>
    <t>=</t>
  </si>
  <si>
    <t>Fehlerhafte Einträge, Tippfehler, einfach überschreiben oder mit der Rückstelltaste</t>
  </si>
  <si>
    <t>Da ich zum Zeitpunkt der Personalratswahlen verhindert bin, meine Stimme persönlich abzugeben, bitte ich</t>
  </si>
  <si>
    <t xml:space="preserve">männliche Wahlberechtigte ermittelt. Ein Abdruck des Verzeichnisses der Wahlberechtigten, das </t>
  </si>
  <si>
    <t>Für den örtlichen Personalrat sind gemäß § 12 (3) LPersVG²</t>
  </si>
  <si>
    <t xml:space="preserve">   Wahlberechtige, davon </t>
  </si>
  <si>
    <t xml:space="preserve">  ,</t>
  </si>
  <si>
    <t>Ein anderer Eintrag ist in diesen Feldern nicht zulässig und führt zu Fehlern!</t>
  </si>
  <si>
    <t>(Schulart)</t>
  </si>
  <si>
    <t>(Studienseminar)</t>
  </si>
  <si>
    <t>Schulleitung der/des</t>
  </si>
  <si>
    <t>um</t>
  </si>
  <si>
    <t>Liste der Beschäftigten/Größe des ÖPR:</t>
  </si>
  <si>
    <r>
      <t xml:space="preserve">Berichtigter Neuaushang: </t>
    </r>
    <r>
      <rPr>
        <i/>
        <sz val="11"/>
        <color theme="1"/>
        <rFont val="Arial"/>
        <family val="2"/>
      </rPr>
      <t>(optional)</t>
    </r>
  </si>
  <si>
    <t>ab hier sind keine Eintragungen mehr zulässig!!!</t>
  </si>
  <si>
    <r>
      <t xml:space="preserve">die Anzahl der in der Regel </t>
    </r>
    <r>
      <rPr>
        <b/>
        <sz val="14"/>
        <color theme="1"/>
        <rFont val="Times New Roman"/>
        <family val="1"/>
      </rPr>
      <t>Beschäftigten</t>
    </r>
    <r>
      <rPr>
        <sz val="14"/>
        <color theme="1"/>
        <rFont val="Times New Roman"/>
        <family val="1"/>
      </rPr>
      <t xml:space="preserve"> beträgt:</t>
    </r>
  </si>
  <si>
    <r>
      <t xml:space="preserve">In das Verzeichnis der </t>
    </r>
    <r>
      <rPr>
        <b/>
        <sz val="14"/>
        <color theme="1"/>
        <rFont val="Times New Roman"/>
        <family val="1"/>
      </rPr>
      <t>Wahlberechtigten</t>
    </r>
    <r>
      <rPr>
        <sz val="14"/>
        <color theme="1"/>
        <rFont val="Times New Roman"/>
        <family val="1"/>
      </rPr>
      <t xml:space="preserve"> zur Wahl des </t>
    </r>
    <r>
      <rPr>
        <b/>
        <sz val="14"/>
        <color theme="1"/>
        <rFont val="Times New Roman"/>
        <family val="1"/>
      </rPr>
      <t>Örtlichen Personalrats</t>
    </r>
    <r>
      <rPr>
        <sz val="14"/>
        <color theme="1"/>
        <rFont val="Times New Roman"/>
        <family val="1"/>
      </rPr>
      <t xml:space="preserve"> wurden aufgenommen:</t>
    </r>
  </si>
  <si>
    <r>
      <t xml:space="preserve">In das Verzeichnis der </t>
    </r>
    <r>
      <rPr>
        <b/>
        <sz val="14"/>
        <color theme="1"/>
        <rFont val="Times New Roman"/>
        <family val="1"/>
      </rPr>
      <t>Wahlberechtigten</t>
    </r>
    <r>
      <rPr>
        <sz val="14"/>
        <color theme="1"/>
        <rFont val="Times New Roman"/>
        <family val="1"/>
      </rPr>
      <t xml:space="preserve"> zur Wahl des </t>
    </r>
    <r>
      <rPr>
        <b/>
        <sz val="14"/>
        <color theme="1"/>
        <rFont val="Times New Roman"/>
        <family val="1"/>
      </rPr>
      <t>Bezirks- bzw. Hauptpersonalrats</t>
    </r>
    <r>
      <rPr>
        <sz val="14"/>
        <color theme="1"/>
        <rFont val="Times New Roman"/>
        <family val="1"/>
      </rPr>
      <t xml:space="preserve"> wurden aufgenommen:</t>
    </r>
  </si>
  <si>
    <t>Telefon:</t>
  </si>
  <si>
    <t>Fax:</t>
  </si>
  <si>
    <t>Kennwort:</t>
  </si>
  <si>
    <t>Wahlvorschlag Nr.</t>
  </si>
  <si>
    <t>Uhr.</t>
  </si>
  <si>
    <t>Eingegangen beim ÖWV³:</t>
  </si>
  <si>
    <t>Liste / Kennwort</t>
  </si>
  <si>
    <t>Somit wurden gewählt:</t>
  </si>
  <si>
    <t>Niederschrift über das Wahlergebnis der</t>
  </si>
  <si>
    <r>
      <t>(§§ 21, 29 und 30  WOLPersVG)</t>
    </r>
    <r>
      <rPr>
        <vertAlign val="superscript"/>
        <sz val="12"/>
        <color theme="1"/>
        <rFont val="Times New Roman"/>
        <family val="1"/>
      </rPr>
      <t>1</t>
    </r>
  </si>
  <si>
    <t>Aushang der Mitglieder des Wahlvorstands:</t>
  </si>
  <si>
    <t>BPR</t>
  </si>
  <si>
    <t>HPR</t>
  </si>
  <si>
    <t>Wahl zum Bezirkspersonalrat:</t>
  </si>
  <si>
    <t>Wahl zum Hauptpersonalrat:</t>
  </si>
  <si>
    <t>(Seite 2)</t>
  </si>
  <si>
    <t>(§ 10 LPersVG, § 2 Abs. 2 und 4 WOLPersVG)</t>
  </si>
  <si>
    <t xml:space="preserve">Wahlvorschläge von einzelnen wahlberechtigten Beschäftigten müssen von mindestens </t>
  </si>
  <si>
    <t>Wahlberechtigten</t>
  </si>
  <si>
    <t xml:space="preserve">unterzeichnet sein. </t>
  </si>
  <si>
    <t xml:space="preserve">Beschäftigte, die zu selbständigen Entscheidungen in mitbestimmungspflichtigen Personalangelegenheiten </t>
  </si>
  <si>
    <t xml:space="preserve">(Backspace) entfernen. </t>
  </si>
  <si>
    <t xml:space="preserve">                                                   Namensliste / Anzahl der Beschäftigten                      </t>
  </si>
  <si>
    <t>Formular Nr. 2_1</t>
  </si>
  <si>
    <t>Formular Nr. 2_2</t>
  </si>
  <si>
    <t>zum internen Gebrauch</t>
  </si>
  <si>
    <t xml:space="preserve">                                                  Verzeichnis der Wahlberechtigten                 </t>
  </si>
  <si>
    <r>
      <t xml:space="preserve">                                                  Verzeichnis der Wahlberechtigten                   </t>
    </r>
    <r>
      <rPr>
        <i/>
        <sz val="12"/>
        <color theme="1"/>
        <rFont val="Times New Roman"/>
        <family val="1"/>
      </rPr>
      <t xml:space="preserve">(Fortsetzung)  </t>
    </r>
    <r>
      <rPr>
        <b/>
        <sz val="16"/>
        <color theme="1"/>
        <rFont val="Times New Roman"/>
        <family val="1"/>
      </rPr>
      <t xml:space="preserve">     </t>
    </r>
  </si>
  <si>
    <r>
      <t>(§ 1 Absatz 5 WOLPersVG)</t>
    </r>
    <r>
      <rPr>
        <vertAlign val="superscript"/>
        <sz val="11"/>
        <color theme="1"/>
        <rFont val="Times New Roman"/>
        <family val="1"/>
      </rPr>
      <t>1</t>
    </r>
  </si>
  <si>
    <r>
      <t xml:space="preserve">                                               </t>
    </r>
    <r>
      <rPr>
        <b/>
        <sz val="16"/>
        <color theme="1"/>
        <rFont val="Times New Roman"/>
        <family val="1"/>
      </rPr>
      <t xml:space="preserve">Verzeichnis der Wahlberechtigten                       </t>
    </r>
  </si>
  <si>
    <t xml:space="preserve">                                               zur Wahl des Bezirks- und Hauptpersonalrats                          </t>
  </si>
  <si>
    <t xml:space="preserve">              (§ 10 LPersVG, § 2 Abs. 2;4 WOLPersVG)</t>
  </si>
  <si>
    <t xml:space="preserve">  zur Wahl des Bezirks- und Hauptpersonalrats</t>
  </si>
  <si>
    <r>
      <t xml:space="preserve">                                                   </t>
    </r>
    <r>
      <rPr>
        <b/>
        <sz val="16"/>
        <color theme="1"/>
        <rFont val="Times New Roman"/>
        <family val="1"/>
      </rPr>
      <t xml:space="preserve">Verzeichnis der Wahlberechtigten </t>
    </r>
    <r>
      <rPr>
        <b/>
        <i/>
        <sz val="16"/>
        <color theme="1"/>
        <rFont val="Times New Roman"/>
        <family val="1"/>
      </rPr>
      <t xml:space="preserve">                </t>
    </r>
    <r>
      <rPr>
        <i/>
        <sz val="12"/>
        <color theme="1"/>
        <rFont val="Times New Roman"/>
        <family val="1"/>
      </rPr>
      <t xml:space="preserve">(Fortsetzung)  </t>
    </r>
    <r>
      <rPr>
        <b/>
        <i/>
        <sz val="16"/>
        <color theme="1"/>
        <rFont val="Times New Roman"/>
        <family val="1"/>
      </rPr>
      <t xml:space="preserve">          </t>
    </r>
  </si>
  <si>
    <r>
      <t xml:space="preserve">                                         zur Wahl des Bezirks- und Hauptpersonalrats                        </t>
    </r>
    <r>
      <rPr>
        <i/>
        <sz val="16"/>
        <color theme="1"/>
        <rFont val="Times New Roman"/>
        <family val="1"/>
      </rPr>
      <t xml:space="preserve"> </t>
    </r>
  </si>
  <si>
    <t>(Seite 1)</t>
  </si>
  <si>
    <t>(Schulname/Studiensemniar)</t>
  </si>
  <si>
    <t>(Schulname/Studienseminar)</t>
  </si>
  <si>
    <r>
      <t xml:space="preserve">der Wahlvorstand hat die </t>
    </r>
    <r>
      <rPr>
        <b/>
        <sz val="14"/>
        <color theme="1"/>
        <rFont val="Times New Roman"/>
        <family val="1"/>
      </rPr>
      <t>Ergebnisse der Personalratswahlen</t>
    </r>
    <r>
      <rPr>
        <sz val="14"/>
        <color theme="1"/>
        <rFont val="Times New Roman"/>
        <family val="1"/>
      </rPr>
      <t xml:space="preserve"> festgestellt.</t>
    </r>
  </si>
  <si>
    <t>(Schulname/Studienseminar))</t>
  </si>
  <si>
    <r>
      <t xml:space="preserve">Excel in der Version </t>
    </r>
    <r>
      <rPr>
        <b/>
        <sz val="16"/>
        <color theme="1"/>
        <rFont val="Times New Roman"/>
        <family val="1"/>
      </rPr>
      <t>Excel2010</t>
    </r>
    <r>
      <rPr>
        <sz val="16"/>
        <color theme="1"/>
        <rFont val="Times New Roman"/>
        <family val="1"/>
      </rPr>
      <t xml:space="preserve"> verfügen.  </t>
    </r>
    <r>
      <rPr>
        <i/>
        <sz val="16"/>
        <color theme="1"/>
        <rFont val="Times New Roman"/>
        <family val="1"/>
      </rPr>
      <t>(wegen VGLP an allen Schulen Pflicht)</t>
    </r>
  </si>
  <si>
    <r>
      <rPr>
        <i/>
        <sz val="14"/>
        <color theme="1"/>
        <rFont val="Times New Roman"/>
        <family val="1"/>
      </rPr>
      <t>(gelb)</t>
    </r>
    <r>
      <rPr>
        <sz val="16"/>
        <color theme="1"/>
        <rFont val="Times New Roman"/>
        <family val="1"/>
      </rPr>
      <t xml:space="preserve"> Feld muss von Ihnen bearbeitet werden.</t>
    </r>
  </si>
  <si>
    <r>
      <rPr>
        <sz val="14"/>
        <color theme="1"/>
        <rFont val="Times New Roman"/>
        <family val="1"/>
      </rPr>
      <t>(grün)</t>
    </r>
    <r>
      <rPr>
        <sz val="16"/>
        <color theme="1"/>
        <rFont val="Times New Roman"/>
        <family val="1"/>
      </rPr>
      <t xml:space="preserve"> Feld wird automatisch bearbeitet.</t>
    </r>
  </si>
  <si>
    <t>hier bitte eine vorgegebene Auswahl treffen.</t>
  </si>
  <si>
    <t xml:space="preserve">Die unterschriebene Erklärung muss zusammen mit dem Wahlumschlag im verschlossenen Freiumschlag </t>
  </si>
  <si>
    <t>bis spätestens am</t>
  </si>
  <si>
    <t xml:space="preserve">Stimmzettel und ein Wahlumschlag für alle drei Wahlen </t>
  </si>
  <si>
    <t>nicht erkennbar ist. Alle Stimmzettel sind in einen Wahlumschlag zu legen.</t>
  </si>
  <si>
    <t>Bestellung der Mitglieder des Wahlvorstands:</t>
  </si>
  <si>
    <t>Die öffentliche Feststellung des Wahlergebnisses erfolgt am:</t>
  </si>
  <si>
    <t>Erstellung Verzeichnis der Wahlberechtigten zum ÖPR:</t>
  </si>
  <si>
    <t>Erstellung Verzeichnis der Wahlberechtigten zum BPR/HPR:</t>
  </si>
  <si>
    <t>am:</t>
  </si>
  <si>
    <r>
      <t xml:space="preserve">Wir übersenden Ihnen die </t>
    </r>
    <r>
      <rPr>
        <b/>
        <sz val="14"/>
        <color theme="1"/>
        <rFont val="Times New Roman"/>
        <family val="1"/>
      </rPr>
      <t/>
    </r>
  </si>
  <si>
    <t xml:space="preserve">    ADD (Schulaufsicht) erfolgt ist.</t>
  </si>
  <si>
    <t xml:space="preserve">2) Mehrere Dienststellen, wenn gem. § 12 (2) Landespersonlavertretungsgesetz (LPersVG) eine Zuordnung durch die  </t>
  </si>
  <si>
    <t>(Mitglied des ÖWV)</t>
  </si>
  <si>
    <t>(Ersatz-Mitglied ÖWV)</t>
  </si>
  <si>
    <r>
      <t xml:space="preserve">selbst zu unterschreiben. </t>
    </r>
    <r>
      <rPr>
        <sz val="16"/>
        <color rgb="FFFF0000"/>
        <rFont val="Times New Roman"/>
        <family val="1"/>
      </rPr>
      <t xml:space="preserve">Beim Ausdruck der Formulare wird der VBE-Hinweis </t>
    </r>
    <r>
      <rPr>
        <b/>
        <sz val="16"/>
        <color rgb="FFFF0000"/>
        <rFont val="Times New Roman"/>
        <family val="1"/>
      </rPr>
      <t>nicht</t>
    </r>
    <r>
      <rPr>
        <sz val="16"/>
        <color rgb="FFFF0000"/>
        <rFont val="Times New Roman"/>
        <family val="1"/>
      </rPr>
      <t xml:space="preserve"> mitgedruckt!</t>
    </r>
  </si>
  <si>
    <t>Formular Nr. 12 b</t>
  </si>
  <si>
    <t>Formular Nr. 11b</t>
  </si>
  <si>
    <t xml:space="preserve">mit den Ergebnissen unserer Wahlen zum </t>
  </si>
  <si>
    <t xml:space="preserve">nach der Feststellung des Wahlergebnisses der Personalratswahl teilt Ihnen der Wahlvorstand mit, dass Sie  </t>
  </si>
  <si>
    <t>Leitfaden für die Personalratswahlen 2021</t>
  </si>
  <si>
    <t>in der Zeit vom 03. bis 07. Mai 2021 finden an den staatlichen Schulen</t>
  </si>
  <si>
    <t>Gewählt werden die Örtlichen Personalräte an den Schulen und die Stufen-</t>
  </si>
  <si>
    <t xml:space="preserve">digitalen Helfer und Leitfaden für die Personalratswahlen 2021 an die Hand. </t>
  </si>
  <si>
    <t>Personalratswahlen 2021.</t>
  </si>
  <si>
    <t>Ein Serviceangebot des Verband Bildung und Erziehung (VBE) Rheinland-Pfalz © 2021</t>
  </si>
  <si>
    <t xml:space="preserve">                                              Namensliste / Anzahl der Beschäftigten                      </t>
  </si>
  <si>
    <t>zur Wahl des Örtlichen Personalrats</t>
  </si>
  <si>
    <t xml:space="preserve">                             zur Wahl des Örtlichen Personalrats                             </t>
  </si>
  <si>
    <t>Personalratswahlen 2021</t>
  </si>
  <si>
    <r>
      <t xml:space="preserve">                                                zur Wahl des Örtlichen Personalrats       </t>
    </r>
    <r>
      <rPr>
        <sz val="14"/>
        <color theme="1"/>
        <rFont val="Times New Roman"/>
        <family val="1"/>
      </rPr>
      <t xml:space="preserve">              </t>
    </r>
  </si>
  <si>
    <t>Wahlvorschlag zur Wahl des Örtlichen Personalrats</t>
  </si>
  <si>
    <t>Stimmzettel zur Wahl des Örtlichen Personalrats</t>
  </si>
  <si>
    <t>Wahlen zum Örtlichen Personalrat</t>
  </si>
  <si>
    <t xml:space="preserve">           der Wahl zum Örtlichen Personalrat</t>
  </si>
  <si>
    <r>
      <t>(§ 15 LPersVG; §§ 7, 8, 25 WOLPersVG)</t>
    </r>
    <r>
      <rPr>
        <b/>
        <vertAlign val="superscript"/>
        <sz val="12"/>
        <color theme="1"/>
        <rFont val="Times New Roman"/>
        <family val="1"/>
      </rPr>
      <t>1,2</t>
    </r>
  </si>
  <si>
    <r>
      <t>für den</t>
    </r>
    <r>
      <rPr>
        <b/>
        <sz val="14"/>
        <color theme="1"/>
        <rFont val="Times New Roman"/>
        <family val="1"/>
      </rPr>
      <t xml:space="preserve"> Örtlichen Personalrat</t>
    </r>
    <r>
      <rPr>
        <sz val="14"/>
        <color theme="1"/>
        <rFont val="Times New Roman"/>
        <family val="1"/>
      </rPr>
      <t xml:space="preserve"> festgestellt:</t>
    </r>
  </si>
  <si>
    <t xml:space="preserve">er Personalrat zu wählen war, besteht der neu gewählte Örtliche Personalrat aus den </t>
  </si>
  <si>
    <r>
      <t>(§§ 21und 40  WOLPersVG)</t>
    </r>
    <r>
      <rPr>
        <vertAlign val="superscript"/>
        <sz val="12"/>
        <color theme="1"/>
        <rFont val="Times New Roman"/>
        <family val="1"/>
      </rPr>
      <t>1</t>
    </r>
  </si>
  <si>
    <r>
      <t>als Mitglied des</t>
    </r>
    <r>
      <rPr>
        <b/>
        <sz val="14"/>
        <color theme="1"/>
        <rFont val="Times New Roman"/>
        <family val="1"/>
      </rPr>
      <t xml:space="preserve"> Örtlichen Personalrats</t>
    </r>
    <r>
      <rPr>
        <sz val="14"/>
        <color theme="1"/>
        <rFont val="Times New Roman"/>
        <family val="1"/>
      </rPr>
      <t xml:space="preserve"> an der</t>
    </r>
  </si>
  <si>
    <t>Wahlvorschläge (Örtlicher Personalrat weiß, Bezirkspersonalrat blau, Hauptpersonalrat rot)</t>
  </si>
  <si>
    <t xml:space="preserve">aufgrund des Beschlusses des Wahlvorstands vom </t>
  </si>
  <si>
    <t>werden die Personalratswahlen</t>
  </si>
  <si>
    <t>ausschließlich im Wege der Briefwahl durchgeführt. Hierzu erhalten Sie heute folgende Unterlagen:</t>
  </si>
  <si>
    <t>beschlossen, für die gesamte Dienststelle ausschließlich die</t>
  </si>
  <si>
    <t>schriftliche Stimmabgabe anzuordnen.</t>
  </si>
  <si>
    <t>Der Wahlvorstand hat am</t>
  </si>
  <si>
    <r>
      <t>Für folgende Schule(n) / Außenstelle(n) wird die schriftliche Stimmabgabe angeordnet:</t>
    </r>
    <r>
      <rPr>
        <vertAlign val="superscript"/>
        <sz val="12"/>
        <color theme="1"/>
        <rFont val="Times New Roman"/>
        <family val="1"/>
      </rPr>
      <t>1</t>
    </r>
  </si>
  <si>
    <t>Martinstr. 17     "Dreikönigshof"</t>
  </si>
  <si>
    <t>VLBS</t>
  </si>
  <si>
    <t xml:space="preserve">Verband der LehrerInnen an berufsbild. Schulen </t>
  </si>
  <si>
    <t>Landesgeschäftsstelle</t>
  </si>
  <si>
    <t>Dies gilt auch für die überarbeitete Fassung unserer digitalen Wahlunterlagen.</t>
  </si>
  <si>
    <t>Gerne sind wir an Ihrem Feedback interessiert. Wer Verbesserungsvorschläge machen kann/will,</t>
  </si>
  <si>
    <t xml:space="preserve">Heute geben wir Ihnen mit unserem "VBE-Wahlterminer" erneut einen </t>
  </si>
  <si>
    <t xml:space="preserve">Er soll Ihnen durch die neutralen Ausdrucke helfen, Ihre ehrenamtliche Arbeit </t>
  </si>
  <si>
    <t>als Wahlvorstände etwas komfortabler erfolgreich zu erledigen.</t>
  </si>
  <si>
    <t xml:space="preserve">Wir wünschen Ihnen eine erfolgreiche und weitgehend fehlerfreie Durchführung der </t>
  </si>
  <si>
    <r>
      <t xml:space="preserve">Der VBE in Rheinland-Pfalz: </t>
    </r>
    <r>
      <rPr>
        <b/>
        <i/>
        <sz val="18"/>
        <color theme="4" tint="-0.249977111117893"/>
        <rFont val="MetaNormal"/>
      </rPr>
      <t>Personalräte mit Biss!</t>
    </r>
  </si>
  <si>
    <t>ggf. zugeteilte Schule/n:</t>
  </si>
  <si>
    <t>sich die folgenden verbindlichen Terminvorgaben:</t>
  </si>
  <si>
    <t xml:space="preserve">Ausgehend vom Erlass des Wahlausschreibens errechnen  </t>
  </si>
  <si>
    <r>
      <t>ggf. zugeteilte Dienststellen</t>
    </r>
    <r>
      <rPr>
        <i/>
        <vertAlign val="superscript"/>
        <sz val="11"/>
        <color theme="1"/>
        <rFont val="Arial"/>
        <family val="2"/>
      </rPr>
      <t>2</t>
    </r>
    <r>
      <rPr>
        <i/>
        <sz val="11"/>
        <color theme="1"/>
        <rFont val="Arial"/>
        <family val="2"/>
      </rPr>
      <t>:</t>
    </r>
  </si>
  <si>
    <t>VLW</t>
  </si>
  <si>
    <t xml:space="preserve">Verband der LehrerInnen an Wirtschaftsschulen </t>
  </si>
  <si>
    <t xml:space="preserve">Geschäftsstelle </t>
  </si>
  <si>
    <t>Beethovenstr. 2a</t>
  </si>
  <si>
    <t>67292 Kirchheimbolanden</t>
  </si>
  <si>
    <t>(Seite 3)</t>
  </si>
  <si>
    <r>
      <t xml:space="preserve">                                            </t>
    </r>
    <r>
      <rPr>
        <b/>
        <sz val="16"/>
        <color theme="1"/>
        <rFont val="Times New Roman"/>
        <family val="1"/>
      </rPr>
      <t xml:space="preserve">Verzeichnis der Wahlberechtigten </t>
    </r>
    <r>
      <rPr>
        <b/>
        <i/>
        <sz val="16"/>
        <color theme="1"/>
        <rFont val="Times New Roman"/>
        <family val="1"/>
      </rPr>
      <t xml:space="preserve">                   </t>
    </r>
  </si>
  <si>
    <t>Formular Nr. 2_3</t>
  </si>
  <si>
    <t>Seite 3</t>
  </si>
  <si>
    <t xml:space="preserve">                                              Verzeichnis der Wahlberechtigten                          </t>
  </si>
  <si>
    <r>
      <t xml:space="preserve">                                               </t>
    </r>
    <r>
      <rPr>
        <b/>
        <sz val="16"/>
        <color theme="1"/>
        <rFont val="Times New Roman"/>
        <family val="1"/>
      </rPr>
      <t xml:space="preserve">Verzeichnis der Wahlberechtigten </t>
    </r>
    <r>
      <rPr>
        <b/>
        <i/>
        <sz val="16"/>
        <color theme="1"/>
        <rFont val="Times New Roman"/>
        <family val="1"/>
      </rPr>
      <t xml:space="preserve">              </t>
    </r>
  </si>
  <si>
    <t>Formular Nr. 3a</t>
  </si>
  <si>
    <t>Formular Nr. 4a</t>
  </si>
  <si>
    <r>
      <t xml:space="preserve">                                                         </t>
    </r>
    <r>
      <rPr>
        <b/>
        <sz val="16"/>
        <color theme="1"/>
        <rFont val="Times New Roman"/>
        <family val="1"/>
      </rPr>
      <t xml:space="preserve">Verzeichnis der Wahlberechtigten               </t>
    </r>
    <r>
      <rPr>
        <i/>
        <sz val="12"/>
        <color theme="1"/>
        <rFont val="Times New Roman"/>
        <family val="1"/>
      </rPr>
      <t xml:space="preserve"> </t>
    </r>
    <r>
      <rPr>
        <b/>
        <sz val="16"/>
        <color theme="1"/>
        <rFont val="Times New Roman"/>
        <family val="1"/>
      </rPr>
      <t xml:space="preserve">      </t>
    </r>
  </si>
  <si>
    <r>
      <t xml:space="preserve">                                                         </t>
    </r>
    <r>
      <rPr>
        <b/>
        <sz val="16"/>
        <color theme="1"/>
        <rFont val="Times New Roman"/>
        <family val="1"/>
      </rPr>
      <t xml:space="preserve">Verzeichnis der Wahlberechtigten               </t>
    </r>
    <r>
      <rPr>
        <b/>
        <sz val="16"/>
        <color theme="1"/>
        <rFont val="Times New Roman"/>
        <family val="1"/>
      </rPr>
      <t xml:space="preserve">    </t>
    </r>
  </si>
  <si>
    <t>(Formulare 3a_1 bis 3a_3)</t>
  </si>
  <si>
    <t>(Formulare 3b_1 bis 3b_3)</t>
  </si>
  <si>
    <t>(Formulare 4a_1 bis 4a_3)</t>
  </si>
  <si>
    <t>(Formulare 4b_1 bis 4b_3)</t>
  </si>
  <si>
    <r>
      <t xml:space="preserve">Wählen kann nur,wer in das </t>
    </r>
    <r>
      <rPr>
        <b/>
        <sz val="14"/>
        <color theme="1"/>
        <rFont val="Times New Roman"/>
        <family val="1"/>
      </rPr>
      <t>Verzeichnis der Wahlberechtigten</t>
    </r>
    <r>
      <rPr>
        <sz val="14"/>
        <color theme="1"/>
        <rFont val="Times New Roman"/>
        <family val="1"/>
      </rPr>
      <t xml:space="preserve"> des Örtlichen Personalrats eingetragen ist.</t>
    </r>
  </si>
  <si>
    <t>(§ 10 LPersVG, § 2 Abs. 2 und § 4 WOLPersVG)</t>
  </si>
  <si>
    <r>
      <t>(§ 15 LPersVG; §§ 7, 13, 28, 30 WOLPersVG)</t>
    </r>
    <r>
      <rPr>
        <vertAlign val="superscript"/>
        <sz val="12"/>
        <color theme="1"/>
        <rFont val="Times New Roman"/>
        <family val="1"/>
      </rPr>
      <t>1,2</t>
    </r>
  </si>
  <si>
    <r>
      <t>(§ 15 LPersVG; §§ 7, 8, 13, 25 WOLPersVG)</t>
    </r>
    <r>
      <rPr>
        <vertAlign val="superscript"/>
        <sz val="12"/>
        <color theme="1"/>
        <rFont val="Times New Roman"/>
        <family val="1"/>
      </rPr>
      <t>1,2</t>
    </r>
  </si>
  <si>
    <r>
      <t>(§ 17 Abs. 3 und § 19 WOLPersVG)</t>
    </r>
    <r>
      <rPr>
        <vertAlign val="superscript"/>
        <sz val="12"/>
        <color theme="1"/>
        <rFont val="Times New Roman"/>
        <family val="1"/>
      </rPr>
      <t>1</t>
    </r>
  </si>
  <si>
    <r>
      <t>(§ 17 Abs. 3 LPersVG</t>
    </r>
    <r>
      <rPr>
        <vertAlign val="superscript"/>
        <sz val="12"/>
        <color theme="1"/>
        <rFont val="Times New Roman"/>
        <family val="1"/>
      </rPr>
      <t>1</t>
    </r>
    <r>
      <rPr>
        <sz val="16"/>
        <color theme="1"/>
        <rFont val="Times New Roman"/>
        <family val="1"/>
      </rPr>
      <t xml:space="preserve"> , § 21 Abs. 3 WOLPersVG²)</t>
    </r>
  </si>
  <si>
    <t>Die Stimmabgabe erfolgt an folgendem Tag:</t>
  </si>
  <si>
    <t>x</t>
  </si>
  <si>
    <t>verschickt an:</t>
  </si>
  <si>
    <t>Unterschriften (mind.:)</t>
  </si>
  <si>
    <t>ist uns sehr willkommen. Für Ihre konstruktive Hilfe sind wir dankbar.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</si>
</sst>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;@"/>
    <numFmt numFmtId="165" formatCode="#,##0.0"/>
    <numFmt numFmtId="166" formatCode="0.0"/>
    <numFmt numFmtId="167" formatCode="h/mm&quot; Uhr &quot;;@"/>
    <numFmt numFmtId="168" formatCode="0.0%"/>
  </numFmts>
  <fonts count="9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0"/>
      <name val="Arial"/>
      <family val="2"/>
    </font>
    <font>
      <b/>
      <sz val="14"/>
      <color theme="1"/>
      <name val="MetaNormal"/>
    </font>
    <font>
      <i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i/>
      <sz val="14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20"/>
      <color theme="4" tint="-0.249977111117893"/>
      <name val="MetaNormal"/>
    </font>
    <font>
      <sz val="14"/>
      <color theme="4" tint="-0.249977111117893"/>
      <name val="MetaNormal"/>
    </font>
    <font>
      <sz val="10"/>
      <color theme="4" tint="-0.249977111117893"/>
      <name val="Arial"/>
      <family val="2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Arial"/>
      <family val="2"/>
    </font>
    <font>
      <vertAlign val="superscript"/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4"/>
      <color theme="1"/>
      <name val="Times"/>
      <family val="1"/>
    </font>
    <font>
      <vertAlign val="superscript"/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Arial"/>
      <family val="2"/>
    </font>
    <font>
      <sz val="8"/>
      <color rgb="FF222222"/>
      <name val="Arial"/>
      <family val="2"/>
    </font>
    <font>
      <b/>
      <i/>
      <sz val="13"/>
      <color rgb="FFFF7500"/>
      <name val="Trebuchet MS"/>
      <family val="2"/>
    </font>
    <font>
      <sz val="14"/>
      <color rgb="FF222222"/>
      <name val="Times New Roman"/>
      <family val="1"/>
    </font>
    <font>
      <b/>
      <sz val="20"/>
      <color theme="4" tint="-0.249977111117893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8"/>
      <color theme="4" tint="-0.499984740745262"/>
      <name val="Cambria"/>
      <family val="1"/>
    </font>
    <font>
      <b/>
      <sz val="16"/>
      <color rgb="FFC00000"/>
      <name val="Times New Roman"/>
      <family val="1"/>
    </font>
    <font>
      <b/>
      <sz val="22"/>
      <color theme="1"/>
      <name val="MetaNormal"/>
    </font>
    <font>
      <b/>
      <sz val="10"/>
      <color rgb="FFC00000"/>
      <name val="Arial"/>
      <family val="2"/>
    </font>
    <font>
      <sz val="16"/>
      <color theme="1"/>
      <name val="Wingdings"/>
      <charset val="2"/>
    </font>
    <font>
      <sz val="24"/>
      <color theme="1"/>
      <name val="Wingdings 3"/>
      <family val="1"/>
      <charset val="2"/>
    </font>
    <font>
      <b/>
      <sz val="13"/>
      <color theme="1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sz val="10"/>
      <color rgb="FFFF0000"/>
      <name val="Arial"/>
      <family val="2"/>
    </font>
    <font>
      <i/>
      <sz val="12"/>
      <color theme="6" tint="-0.499984740745262"/>
      <name val="Times New Roman"/>
      <family val="1"/>
    </font>
    <font>
      <i/>
      <sz val="14"/>
      <color theme="1"/>
      <name val="Times New Roman"/>
      <family val="1"/>
    </font>
    <font>
      <i/>
      <sz val="9"/>
      <color theme="1"/>
      <name val="Arial"/>
      <family val="2"/>
    </font>
    <font>
      <b/>
      <i/>
      <sz val="16"/>
      <color theme="1"/>
      <name val="Times New Roman"/>
      <family val="1"/>
    </font>
    <font>
      <i/>
      <sz val="16"/>
      <color theme="1"/>
      <name val="Times New Roman"/>
      <family val="1"/>
    </font>
    <font>
      <b/>
      <sz val="26"/>
      <color rgb="FFBCD13F"/>
      <name val="Arial"/>
      <family val="2"/>
    </font>
    <font>
      <b/>
      <sz val="10"/>
      <color indexed="81"/>
      <name val="Tahoma"/>
      <family val="2"/>
    </font>
    <font>
      <b/>
      <sz val="24"/>
      <color rgb="FFBCD13F"/>
      <name val="Arial"/>
      <family val="2"/>
    </font>
    <font>
      <sz val="24"/>
      <color theme="1"/>
      <name val="Arial"/>
      <family val="2"/>
    </font>
    <font>
      <sz val="16"/>
      <color rgb="FFFF0000"/>
      <name val="Times New Roman"/>
      <family val="1"/>
    </font>
    <font>
      <b/>
      <sz val="16"/>
      <color rgb="FFFF0000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sz val="9"/>
      <color indexed="81"/>
      <name val="Segoe UI"/>
      <family val="2"/>
    </font>
    <font>
      <b/>
      <sz val="10"/>
      <color indexed="81"/>
      <name val="Segoe UI"/>
      <family val="2"/>
    </font>
    <font>
      <b/>
      <i/>
      <sz val="18"/>
      <color theme="4" tint="-0.249977111117893"/>
      <name val="MetaNormal"/>
    </font>
    <font>
      <i/>
      <sz val="12"/>
      <color theme="0" tint="-0.499984740745262"/>
      <name val="Times New Roman"/>
      <family val="1"/>
    </font>
    <font>
      <b/>
      <i/>
      <sz val="9"/>
      <color rgb="FFFF0000"/>
      <name val="Arial"/>
      <family val="2"/>
    </font>
    <font>
      <b/>
      <i/>
      <sz val="10"/>
      <color rgb="FFFF0000"/>
      <name val="Times New Roman"/>
      <family val="1"/>
    </font>
    <font>
      <b/>
      <i/>
      <sz val="12"/>
      <color theme="1"/>
      <name val="Times New Roman"/>
      <family val="1"/>
    </font>
    <font>
      <b/>
      <i/>
      <sz val="9"/>
      <color theme="0" tint="-0.499984740745262"/>
      <name val="Arial"/>
      <family val="2"/>
    </font>
    <font>
      <i/>
      <sz val="12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b/>
      <i/>
      <sz val="12"/>
      <color theme="0" tint="-0.499984740745262"/>
      <name val="Arial"/>
      <family val="2"/>
    </font>
    <font>
      <b/>
      <i/>
      <sz val="12"/>
      <color theme="0" tint="-0.499984740745262"/>
      <name val="Times New Roman"/>
      <family val="1"/>
    </font>
    <font>
      <sz val="10"/>
      <color theme="1"/>
      <name val="Calibri"/>
      <family val="2"/>
    </font>
    <font>
      <sz val="18"/>
      <color theme="1"/>
      <name val="Times New Roman"/>
      <family val="1"/>
    </font>
    <font>
      <b/>
      <sz val="9"/>
      <color indexed="8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4E76F"/>
        <bgColor indexed="64"/>
      </patternFill>
    </fill>
    <fill>
      <patternFill patternType="solid">
        <fgColor rgb="FFE4E76F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443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19" xfId="0" applyBorder="1"/>
    <xf numFmtId="0" fontId="0" fillId="0" borderId="0" xfId="0" applyFill="1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0" fillId="4" borderId="0" xfId="0" applyFill="1"/>
    <xf numFmtId="14" fontId="0" fillId="0" borderId="0" xfId="0" applyNumberForma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9" fontId="17" fillId="0" borderId="0" xfId="1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 applyAlignment="1"/>
    <xf numFmtId="0" fontId="6" fillId="0" borderId="0" xfId="0" applyFont="1" applyAlignment="1">
      <alignment vertical="center"/>
    </xf>
    <xf numFmtId="0" fontId="0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14" fontId="2" fillId="0" borderId="11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2" fillId="0" borderId="0" xfId="0" applyFont="1" applyFill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2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4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8" xfId="0" applyFill="1" applyBorder="1" applyAlignment="1"/>
    <xf numFmtId="0" fontId="19" fillId="0" borderId="0" xfId="0" applyFont="1" applyFill="1" applyBorder="1" applyAlignment="1">
      <alignment vertical="center"/>
    </xf>
    <xf numFmtId="0" fontId="19" fillId="0" borderId="0" xfId="0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/>
    <xf numFmtId="0" fontId="0" fillId="0" borderId="0" xfId="0" applyBorder="1" applyAlignment="1"/>
    <xf numFmtId="0" fontId="0" fillId="0" borderId="0" xfId="0" applyAlignment="1">
      <alignment horizontal="center"/>
    </xf>
    <xf numFmtId="0" fontId="20" fillId="0" borderId="0" xfId="0" applyFont="1" applyFill="1" applyAlignment="1"/>
    <xf numFmtId="0" fontId="0" fillId="0" borderId="0" xfId="0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3" fillId="0" borderId="0" xfId="0" applyFont="1" applyFill="1" applyBorder="1" applyAlignment="1"/>
    <xf numFmtId="0" fontId="25" fillId="0" borderId="0" xfId="0" applyFont="1" applyAlignment="1">
      <alignment horizontal="center" vertical="center"/>
    </xf>
    <xf numFmtId="0" fontId="23" fillId="0" borderId="0" xfId="0" applyFont="1" applyAlignment="1"/>
    <xf numFmtId="0" fontId="0" fillId="0" borderId="0" xfId="0" applyBorder="1" applyAlignment="1"/>
    <xf numFmtId="0" fontId="23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4" fontId="23" fillId="0" borderId="0" xfId="0" applyNumberFormat="1" applyFont="1" applyFill="1" applyAlignment="1">
      <alignment vertical="center"/>
    </xf>
    <xf numFmtId="14" fontId="0" fillId="0" borderId="0" xfId="0" applyNumberFormat="1" applyFill="1" applyAlignment="1">
      <alignment vertical="center"/>
    </xf>
    <xf numFmtId="164" fontId="0" fillId="0" borderId="0" xfId="0" applyNumberFormat="1" applyFill="1" applyAlignment="1"/>
    <xf numFmtId="0" fontId="0" fillId="0" borderId="0" xfId="0" applyFill="1" applyAlignment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4" fillId="0" borderId="0" xfId="0" applyFont="1" applyFill="1" applyAlignment="1"/>
    <xf numFmtId="164" fontId="2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0" fillId="0" borderId="18" xfId="0" applyFill="1" applyBorder="1"/>
    <xf numFmtId="0" fontId="0" fillId="6" borderId="0" xfId="0" applyFill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4" fontId="0" fillId="0" borderId="0" xfId="0" applyNumberFormat="1" applyFill="1" applyBorder="1" applyAlignment="1"/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1" xfId="0" applyFont="1" applyBorder="1" applyAlignment="1"/>
    <xf numFmtId="0" fontId="0" fillId="0" borderId="11" xfId="0" applyBorder="1" applyAlignment="1"/>
    <xf numFmtId="0" fontId="20" fillId="0" borderId="7" xfId="0" applyFont="1" applyBorder="1" applyAlignment="1">
      <alignment vertical="center"/>
    </xf>
    <xf numFmtId="0" fontId="20" fillId="0" borderId="7" xfId="0" applyFont="1" applyBorder="1" applyAlignment="1"/>
    <xf numFmtId="0" fontId="0" fillId="0" borderId="7" xfId="0" applyBorder="1" applyAlignment="1"/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3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2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/>
    <xf numFmtId="1" fontId="8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/>
    <xf numFmtId="0" fontId="0" fillId="0" borderId="0" xfId="0" applyBorder="1" applyAlignment="1"/>
    <xf numFmtId="0" fontId="23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0" fillId="0" borderId="0" xfId="0" applyFont="1" applyFill="1" applyAlignment="1"/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Border="1" applyAlignment="1"/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20" fillId="0" borderId="0" xfId="0" applyFont="1" applyFill="1" applyAlignment="1"/>
    <xf numFmtId="0" fontId="0" fillId="0" borderId="0" xfId="0" applyAlignment="1">
      <alignment horizontal="center"/>
    </xf>
    <xf numFmtId="0" fontId="2" fillId="0" borderId="0" xfId="0" applyFont="1" applyFill="1" applyBorder="1" applyAlignment="1"/>
    <xf numFmtId="0" fontId="0" fillId="0" borderId="0" xfId="0" applyBorder="1" applyAlignment="1">
      <alignment vertical="center"/>
    </xf>
    <xf numFmtId="0" fontId="23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5" xfId="0" applyFill="1" applyBorder="1" applyAlignment="1"/>
    <xf numFmtId="0" fontId="0" fillId="0" borderId="0" xfId="0" applyFill="1" applyBorder="1" applyAlignment="1"/>
    <xf numFmtId="0" fontId="25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20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 applyFill="1" applyBorder="1" applyAlignment="1">
      <alignment vertical="center"/>
    </xf>
    <xf numFmtId="0" fontId="20" fillId="0" borderId="0" xfId="0" applyFont="1" applyFill="1" applyAlignment="1"/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23" fillId="0" borderId="0" xfId="0" applyFont="1" applyFill="1" applyBorder="1" applyAlignment="1"/>
    <xf numFmtId="0" fontId="25" fillId="0" borderId="0" xfId="0" applyFont="1" applyFill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20" fillId="0" borderId="0" xfId="0" applyFont="1" applyBorder="1" applyAlignment="1"/>
    <xf numFmtId="0" fontId="7" fillId="0" borderId="0" xfId="0" applyFont="1" applyFill="1" applyBorder="1" applyAlignment="1">
      <alignment vertical="center"/>
    </xf>
    <xf numFmtId="0" fontId="19" fillId="0" borderId="0" xfId="0" applyFont="1" applyFill="1" applyBorder="1" applyAlignment="1"/>
    <xf numFmtId="14" fontId="23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0" fillId="0" borderId="0" xfId="0" applyBorder="1" applyAlignment="1"/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0" xfId="0" applyFont="1" applyFill="1" applyBorder="1" applyAlignment="1">
      <alignment vertic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9" fontId="23" fillId="0" borderId="0" xfId="0" applyNumberFormat="1" applyFont="1" applyFill="1" applyBorder="1" applyAlignment="1">
      <alignment horizontal="right" vertical="center"/>
    </xf>
    <xf numFmtId="9" fontId="0" fillId="0" borderId="0" xfId="0" applyNumberForma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0" fillId="0" borderId="26" xfId="0" applyBorder="1" applyAlignment="1"/>
    <xf numFmtId="0" fontId="44" fillId="0" borderId="0" xfId="0" applyFont="1" applyFill="1" applyBorder="1" applyAlignment="1">
      <alignment vertical="center"/>
    </xf>
    <xf numFmtId="0" fontId="44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1" fontId="2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 applyProtection="1">
      <alignment vertical="center"/>
      <protection locked="0"/>
    </xf>
    <xf numFmtId="1" fontId="44" fillId="0" borderId="0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37" fillId="0" borderId="0" xfId="0" applyFont="1" applyFill="1" applyBorder="1" applyAlignment="1"/>
    <xf numFmtId="0" fontId="0" fillId="0" borderId="0" xfId="0" applyAlignment="1"/>
    <xf numFmtId="0" fontId="0" fillId="0" borderId="0" xfId="0" applyBorder="1" applyAlignment="1"/>
    <xf numFmtId="0" fontId="20" fillId="0" borderId="0" xfId="0" applyFont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20" fillId="0" borderId="0" xfId="0" applyFont="1" applyFill="1" applyAlignment="1"/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23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46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26" fillId="0" borderId="0" xfId="0" applyFont="1" applyFill="1" applyBorder="1" applyAlignment="1"/>
    <xf numFmtId="0" fontId="0" fillId="0" borderId="0" xfId="0" applyFill="1" applyBorder="1"/>
    <xf numFmtId="0" fontId="19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14" xfId="0" applyFont="1" applyBorder="1" applyAlignment="1"/>
    <xf numFmtId="0" fontId="0" fillId="0" borderId="15" xfId="0" applyBorder="1" applyAlignment="1"/>
    <xf numFmtId="0" fontId="14" fillId="0" borderId="17" xfId="0" applyFont="1" applyBorder="1" applyAlignment="1"/>
    <xf numFmtId="0" fontId="14" fillId="0" borderId="0" xfId="0" applyFont="1" applyBorder="1" applyAlignment="1"/>
    <xf numFmtId="0" fontId="14" fillId="0" borderId="18" xfId="0" applyFont="1" applyBorder="1" applyAlignment="1"/>
    <xf numFmtId="0" fontId="0" fillId="0" borderId="0" xfId="0" applyFill="1" applyBorder="1" applyAlignment="1"/>
    <xf numFmtId="0" fontId="22" fillId="0" borderId="0" xfId="0" applyFont="1" applyBorder="1" applyAlignment="1">
      <alignment horizontal="center" vertical="center"/>
    </xf>
    <xf numFmtId="0" fontId="23" fillId="7" borderId="0" xfId="0" applyFont="1" applyFill="1" applyAlignment="1">
      <alignment horizontal="left" vertical="center"/>
    </xf>
    <xf numFmtId="0" fontId="7" fillId="7" borderId="0" xfId="0" applyFont="1" applyFill="1" applyAlignment="1">
      <alignment horizontal="left" vertical="center"/>
    </xf>
    <xf numFmtId="0" fontId="23" fillId="6" borderId="0" xfId="0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0" fontId="22" fillId="0" borderId="20" xfId="0" applyFont="1" applyBorder="1" applyAlignment="1">
      <alignment horizontal="left" vertical="distributed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8" fillId="0" borderId="14" xfId="0" applyFont="1" applyBorder="1" applyAlignment="1"/>
    <xf numFmtId="0" fontId="0" fillId="0" borderId="15" xfId="0" applyBorder="1" applyAlignment="1"/>
    <xf numFmtId="0" fontId="14" fillId="0" borderId="17" xfId="0" applyFont="1" applyBorder="1" applyAlignment="1"/>
    <xf numFmtId="0" fontId="14" fillId="0" borderId="0" xfId="0" applyFont="1" applyBorder="1" applyAlignment="1"/>
    <xf numFmtId="0" fontId="14" fillId="0" borderId="18" xfId="0" applyFont="1" applyBorder="1" applyAlignment="1"/>
    <xf numFmtId="0" fontId="49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24" fillId="0" borderId="0" xfId="0" applyFont="1" applyAlignment="1"/>
    <xf numFmtId="0" fontId="0" fillId="0" borderId="0" xfId="0" applyBorder="1" applyAlignment="1"/>
    <xf numFmtId="0" fontId="2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0" xfId="0" applyFill="1" applyBorder="1"/>
    <xf numFmtId="0" fontId="0" fillId="5" borderId="18" xfId="0" applyFill="1" applyBorder="1"/>
    <xf numFmtId="0" fontId="0" fillId="5" borderId="21" xfId="0" applyFill="1" applyBorder="1"/>
    <xf numFmtId="0" fontId="0" fillId="5" borderId="19" xfId="0" applyFill="1" applyBorder="1"/>
    <xf numFmtId="0" fontId="0" fillId="5" borderId="20" xfId="0" applyFill="1" applyBorder="1"/>
    <xf numFmtId="0" fontId="2" fillId="5" borderId="17" xfId="0" applyFont="1" applyFill="1" applyBorder="1"/>
    <xf numFmtId="0" fontId="2" fillId="5" borderId="0" xfId="0" applyFont="1" applyFill="1" applyBorder="1"/>
    <xf numFmtId="0" fontId="8" fillId="5" borderId="14" xfId="0" applyFont="1" applyFill="1" applyBorder="1"/>
    <xf numFmtId="0" fontId="0" fillId="5" borderId="22" xfId="0" applyFill="1" applyBorder="1"/>
    <xf numFmtId="0" fontId="37" fillId="5" borderId="0" xfId="0" applyFont="1" applyFill="1" applyBorder="1" applyAlignment="1">
      <alignment horizontal="center"/>
    </xf>
    <xf numFmtId="0" fontId="37" fillId="5" borderId="18" xfId="0" applyFont="1" applyFill="1" applyBorder="1" applyAlignment="1">
      <alignment horizontal="center"/>
    </xf>
    <xf numFmtId="0" fontId="2" fillId="5" borderId="0" xfId="0" applyFont="1" applyFill="1" applyBorder="1" applyAlignment="1">
      <alignment vertical="center"/>
    </xf>
    <xf numFmtId="0" fontId="2" fillId="5" borderId="18" xfId="0" applyFont="1" applyFill="1" applyBorder="1"/>
    <xf numFmtId="0" fontId="2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22" fillId="0" borderId="0" xfId="0" applyFont="1" applyFill="1" applyBorder="1" applyAlignment="1"/>
    <xf numFmtId="14" fontId="26" fillId="0" borderId="0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58" fillId="0" borderId="0" xfId="0" applyFont="1" applyBorder="1" applyAlignment="1"/>
    <xf numFmtId="0" fontId="59" fillId="0" borderId="0" xfId="0" applyFont="1" applyBorder="1" applyAlignment="1"/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7" xfId="0" applyFill="1" applyBorder="1" applyAlignment="1"/>
    <xf numFmtId="0" fontId="0" fillId="0" borderId="10" xfId="0" applyBorder="1"/>
    <xf numFmtId="0" fontId="0" fillId="0" borderId="0" xfId="0" applyAlignment="1"/>
    <xf numFmtId="0" fontId="0" fillId="0" borderId="0" xfId="0" applyBorder="1" applyAlignment="1">
      <alignment vertical="center"/>
    </xf>
    <xf numFmtId="1" fontId="2" fillId="2" borderId="36" xfId="0" applyNumberFormat="1" applyFont="1" applyFill="1" applyBorder="1" applyAlignment="1" applyProtection="1">
      <alignment horizontal="center"/>
      <protection locked="0"/>
    </xf>
    <xf numFmtId="0" fontId="2" fillId="2" borderId="36" xfId="0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Protection="1">
      <protection locked="0"/>
    </xf>
    <xf numFmtId="167" fontId="5" fillId="2" borderId="20" xfId="0" applyNumberFormat="1" applyFont="1" applyFill="1" applyBorder="1" applyAlignment="1" applyProtection="1">
      <alignment horizontal="center" vertical="center"/>
      <protection locked="0"/>
    </xf>
    <xf numFmtId="167" fontId="5" fillId="2" borderId="21" xfId="0" applyNumberFormat="1" applyFont="1" applyFill="1" applyBorder="1" applyAlignment="1" applyProtection="1">
      <alignment horizontal="center" vertical="center"/>
      <protection locked="0"/>
    </xf>
    <xf numFmtId="14" fontId="5" fillId="7" borderId="2" xfId="0" applyNumberFormat="1" applyFont="1" applyFill="1" applyBorder="1" applyAlignment="1">
      <alignment horizontal="center" vertical="center"/>
    </xf>
    <xf numFmtId="14" fontId="5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Border="1" applyAlignment="1"/>
    <xf numFmtId="0" fontId="2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0" fillId="0" borderId="0" xfId="0" applyFont="1" applyFill="1" applyAlignment="1"/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9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57" fillId="0" borderId="18" xfId="0" applyFont="1" applyBorder="1" applyAlignment="1"/>
    <xf numFmtId="1" fontId="7" fillId="0" borderId="0" xfId="0" applyNumberFormat="1" applyFont="1" applyFill="1" applyAlignment="1">
      <alignment horizontal="center" vertical="center"/>
    </xf>
    <xf numFmtId="9" fontId="7" fillId="0" borderId="0" xfId="0" applyNumberFormat="1" applyFont="1" applyFill="1" applyAlignment="1">
      <alignment horizontal="center" vertical="center"/>
    </xf>
    <xf numFmtId="0" fontId="2" fillId="5" borderId="0" xfId="0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0" borderId="9" xfId="0" applyFill="1" applyBorder="1" applyAlignment="1"/>
    <xf numFmtId="0" fontId="0" fillId="0" borderId="1" xfId="0" applyFill="1" applyBorder="1" applyAlignment="1"/>
    <xf numFmtId="0" fontId="0" fillId="0" borderId="9" xfId="0" applyFill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0" fillId="0" borderId="0" xfId="0" applyFill="1" applyBorder="1" applyAlignment="1"/>
    <xf numFmtId="14" fontId="5" fillId="6" borderId="2" xfId="0" applyNumberFormat="1" applyFont="1" applyFill="1" applyBorder="1" applyAlignment="1" applyProtection="1">
      <alignment horizontal="center" vertical="center"/>
    </xf>
    <xf numFmtId="1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1" fillId="0" borderId="0" xfId="0" applyFont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23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14" fontId="5" fillId="7" borderId="2" xfId="0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6" fillId="0" borderId="0" xfId="0" applyFont="1" applyAlignment="1"/>
    <xf numFmtId="0" fontId="55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69" fillId="0" borderId="0" xfId="0" applyFont="1" applyAlignment="1">
      <alignment horizontal="center" vertical="center" textRotation="180"/>
    </xf>
    <xf numFmtId="0" fontId="23" fillId="0" borderId="0" xfId="0" applyFont="1" applyFill="1" applyBorder="1" applyAlignment="1">
      <alignment vertical="center"/>
    </xf>
    <xf numFmtId="14" fontId="5" fillId="6" borderId="2" xfId="0" applyNumberFormat="1" applyFont="1" applyFill="1" applyBorder="1" applyAlignment="1">
      <alignment horizontal="center" vertical="center"/>
    </xf>
    <xf numFmtId="0" fontId="66" fillId="5" borderId="0" xfId="0" applyFont="1" applyFill="1" applyBorder="1"/>
    <xf numFmtId="0" fontId="66" fillId="5" borderId="18" xfId="0" applyFont="1" applyFill="1" applyBorder="1"/>
    <xf numFmtId="0" fontId="66" fillId="5" borderId="15" xfId="0" applyFont="1" applyFill="1" applyBorder="1"/>
    <xf numFmtId="0" fontId="23" fillId="0" borderId="0" xfId="0" applyFont="1" applyAlignment="1"/>
    <xf numFmtId="0" fontId="0" fillId="0" borderId="0" xfId="0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14" fontId="0" fillId="0" borderId="0" xfId="0" applyNumberFormat="1" applyBorder="1" applyAlignment="1" applyProtection="1">
      <alignment vertical="center"/>
    </xf>
    <xf numFmtId="0" fontId="0" fillId="0" borderId="0" xfId="0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14" xfId="0" applyFont="1" applyBorder="1" applyAlignment="1"/>
    <xf numFmtId="0" fontId="0" fillId="0" borderId="15" xfId="0" applyBorder="1" applyAlignment="1"/>
    <xf numFmtId="0" fontId="14" fillId="0" borderId="17" xfId="0" applyFont="1" applyBorder="1" applyAlignment="1"/>
    <xf numFmtId="0" fontId="14" fillId="0" borderId="0" xfId="0" applyFont="1" applyBorder="1" applyAlignment="1"/>
    <xf numFmtId="0" fontId="14" fillId="0" borderId="18" xfId="0" applyFont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14" xfId="0" applyFont="1" applyBorder="1" applyAlignment="1"/>
    <xf numFmtId="0" fontId="0" fillId="0" borderId="15" xfId="0" applyBorder="1" applyAlignment="1"/>
    <xf numFmtId="0" fontId="14" fillId="0" borderId="17" xfId="0" applyFont="1" applyBorder="1" applyAlignment="1"/>
    <xf numFmtId="0" fontId="14" fillId="0" borderId="0" xfId="0" applyFont="1" applyBorder="1" applyAlignment="1"/>
    <xf numFmtId="0" fontId="14" fillId="0" borderId="18" xfId="0" applyFont="1" applyBorder="1" applyAlignment="1"/>
    <xf numFmtId="0" fontId="0" fillId="5" borderId="18" xfId="0" applyFill="1" applyBorder="1" applyProtection="1">
      <protection locked="0"/>
    </xf>
    <xf numFmtId="0" fontId="2" fillId="0" borderId="19" xfId="0" applyFont="1" applyFill="1" applyBorder="1" applyAlignment="1"/>
    <xf numFmtId="0" fontId="2" fillId="0" borderId="20" xfId="0" applyFont="1" applyFill="1" applyBorder="1" applyAlignment="1"/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0" fillId="5" borderId="1" xfId="0" applyFill="1" applyBorder="1"/>
    <xf numFmtId="0" fontId="0" fillId="5" borderId="9" xfId="0" applyFill="1" applyBorder="1"/>
    <xf numFmtId="0" fontId="2" fillId="5" borderId="9" xfId="0" applyFont="1" applyFill="1" applyBorder="1" applyAlignment="1">
      <alignment vertical="center"/>
    </xf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28" fillId="0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Fill="1" applyBorder="1" applyAlignment="1"/>
    <xf numFmtId="0" fontId="29" fillId="0" borderId="0" xfId="0" applyFont="1" applyAlignment="1">
      <alignment horizontal="right" vertical="center"/>
    </xf>
    <xf numFmtId="0" fontId="23" fillId="0" borderId="0" xfId="0" applyFont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Border="1" applyAlignment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top"/>
    </xf>
    <xf numFmtId="0" fontId="0" fillId="0" borderId="0" xfId="0" applyAlignment="1"/>
    <xf numFmtId="0" fontId="0" fillId="0" borderId="0" xfId="0" applyBorder="1" applyAlignment="1"/>
    <xf numFmtId="0" fontId="2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/>
    <xf numFmtId="0" fontId="24" fillId="0" borderId="0" xfId="0" applyFont="1" applyAlignment="1">
      <alignment horizontal="left"/>
    </xf>
    <xf numFmtId="0" fontId="0" fillId="0" borderId="0" xfId="0" applyNumberFormat="1" applyFill="1" applyBorder="1" applyAlignment="1">
      <alignment horizontal="center" vertical="center"/>
    </xf>
    <xf numFmtId="0" fontId="0" fillId="5" borderId="0" xfId="0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4" fontId="0" fillId="2" borderId="20" xfId="0" applyNumberFormat="1" applyFill="1" applyBorder="1" applyAlignment="1" applyProtection="1">
      <alignment horizontal="center" vertical="center"/>
      <protection locked="0"/>
    </xf>
    <xf numFmtId="14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Border="1" applyAlignment="1"/>
    <xf numFmtId="0" fontId="29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14" fontId="5" fillId="2" borderId="21" xfId="0" applyNumberFormat="1" applyFont="1" applyFill="1" applyBorder="1" applyAlignment="1" applyProtection="1">
      <alignment horizontal="center" vertical="center"/>
      <protection locked="0"/>
    </xf>
    <xf numFmtId="167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/>
    <xf numFmtId="0" fontId="0" fillId="0" borderId="0" xfId="0" applyFill="1" applyBorder="1" applyAlignment="1">
      <alignment horizontal="center" vertical="center"/>
    </xf>
    <xf numFmtId="0" fontId="9" fillId="3" borderId="0" xfId="0" applyFont="1" applyFill="1" applyAlignment="1"/>
    <xf numFmtId="0" fontId="9" fillId="0" borderId="0" xfId="0" applyFont="1" applyAlignment="1"/>
    <xf numFmtId="0" fontId="0" fillId="3" borderId="0" xfId="0" applyFill="1" applyAlignment="1"/>
    <xf numFmtId="0" fontId="0" fillId="0" borderId="0" xfId="0" applyAlignment="1"/>
    <xf numFmtId="49" fontId="10" fillId="4" borderId="0" xfId="0" applyNumberFormat="1" applyFont="1" applyFill="1" applyAlignment="1">
      <alignment vertical="center"/>
    </xf>
    <xf numFmtId="0" fontId="56" fillId="0" borderId="0" xfId="0" applyFont="1" applyFill="1" applyAlignment="1">
      <alignment vertical="top"/>
    </xf>
    <xf numFmtId="0" fontId="56" fillId="0" borderId="0" xfId="0" applyFont="1" applyAlignment="1">
      <alignment vertical="top"/>
    </xf>
    <xf numFmtId="0" fontId="0" fillId="0" borderId="0" xfId="0" applyAlignment="1">
      <alignment vertical="top"/>
    </xf>
    <xf numFmtId="0" fontId="69" fillId="0" borderId="0" xfId="0" applyFont="1" applyAlignment="1">
      <alignment horizontal="center" vertical="center" textRotation="180"/>
    </xf>
    <xf numFmtId="0" fontId="53" fillId="0" borderId="0" xfId="0" applyFont="1" applyAlignment="1">
      <alignment vertical="center"/>
    </xf>
    <xf numFmtId="0" fontId="0" fillId="0" borderId="0" xfId="0" applyAlignment="1">
      <alignment vertical="center"/>
    </xf>
    <xf numFmtId="0" fontId="5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1" fillId="0" borderId="0" xfId="0" applyFont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0" fillId="2" borderId="16" xfId="0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24" fillId="0" borderId="0" xfId="0" applyFont="1" applyAlignment="1">
      <alignment vertical="center"/>
    </xf>
    <xf numFmtId="49" fontId="24" fillId="0" borderId="17" xfId="0" applyNumberFormat="1" applyFont="1" applyBorder="1" applyAlignment="1">
      <alignment horizontal="center" vertical="center"/>
    </xf>
    <xf numFmtId="0" fontId="0" fillId="7" borderId="14" xfId="0" applyFill="1" applyBorder="1" applyAlignment="1"/>
    <xf numFmtId="0" fontId="0" fillId="7" borderId="15" xfId="0" applyFill="1" applyBorder="1" applyAlignment="1"/>
    <xf numFmtId="0" fontId="0" fillId="7" borderId="16" xfId="0" applyFill="1" applyBorder="1" applyAlignment="1"/>
    <xf numFmtId="0" fontId="0" fillId="7" borderId="19" xfId="0" applyFill="1" applyBorder="1" applyAlignment="1"/>
    <xf numFmtId="0" fontId="0" fillId="7" borderId="20" xfId="0" applyFill="1" applyBorder="1" applyAlignment="1"/>
    <xf numFmtId="0" fontId="0" fillId="7" borderId="21" xfId="0" applyFill="1" applyBorder="1" applyAlignment="1"/>
    <xf numFmtId="0" fontId="17" fillId="0" borderId="0" xfId="0" applyFont="1" applyAlignment="1"/>
    <xf numFmtId="0" fontId="22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4" fillId="0" borderId="0" xfId="0" applyFont="1" applyAlignment="1"/>
    <xf numFmtId="0" fontId="23" fillId="7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7" borderId="0" xfId="0" applyFont="1" applyFill="1" applyBorder="1" applyAlignment="1">
      <alignment horizontal="left" vertical="center"/>
    </xf>
    <xf numFmtId="0" fontId="23" fillId="6" borderId="0" xfId="0" applyFont="1" applyFill="1" applyAlignment="1">
      <alignment horizontal="left" vertical="center"/>
    </xf>
    <xf numFmtId="0" fontId="50" fillId="7" borderId="0" xfId="0" applyFont="1" applyFill="1" applyAlignment="1">
      <alignment vertical="center"/>
    </xf>
    <xf numFmtId="0" fontId="23" fillId="7" borderId="0" xfId="0" applyFont="1" applyFill="1" applyAlignment="1">
      <alignment vertical="center"/>
    </xf>
    <xf numFmtId="0" fontId="50" fillId="6" borderId="0" xfId="0" applyFont="1" applyFill="1" applyAlignment="1">
      <alignment vertical="center"/>
    </xf>
    <xf numFmtId="0" fontId="23" fillId="6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8" fillId="5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5" borderId="14" xfId="0" applyFont="1" applyFill="1" applyBorder="1" applyAlignment="1"/>
    <xf numFmtId="0" fontId="0" fillId="5" borderId="15" xfId="0" applyFill="1" applyBorder="1" applyAlignment="1"/>
    <xf numFmtId="0" fontId="8" fillId="0" borderId="14" xfId="0" applyFont="1" applyBorder="1" applyAlignment="1"/>
    <xf numFmtId="0" fontId="2" fillId="0" borderId="15" xfId="0" applyFont="1" applyBorder="1" applyAlignment="1"/>
    <xf numFmtId="0" fontId="2" fillId="2" borderId="23" xfId="0" applyFont="1" applyFill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2" fillId="5" borderId="17" xfId="0" applyFont="1" applyFill="1" applyBorder="1" applyAlignment="1">
      <alignment vertical="center"/>
    </xf>
    <xf numFmtId="0" fontId="2" fillId="5" borderId="17" xfId="0" applyFont="1" applyFill="1" applyBorder="1" applyAlignment="1"/>
    <xf numFmtId="0" fontId="0" fillId="5" borderId="0" xfId="0" applyFill="1" applyAlignment="1"/>
    <xf numFmtId="0" fontId="0" fillId="5" borderId="18" xfId="0" applyFill="1" applyBorder="1" applyAlignment="1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66" fillId="5" borderId="0" xfId="0" applyFont="1" applyFill="1" applyBorder="1" applyAlignment="1">
      <alignment horizontal="left"/>
    </xf>
    <xf numFmtId="0" fontId="66" fillId="0" borderId="0" xfId="0" applyFont="1" applyAlignment="1">
      <alignment horizontal="left"/>
    </xf>
    <xf numFmtId="0" fontId="14" fillId="0" borderId="17" xfId="0" applyFont="1" applyBorder="1" applyAlignment="1"/>
    <xf numFmtId="0" fontId="14" fillId="0" borderId="0" xfId="0" applyFont="1" applyBorder="1" applyAlignment="1"/>
    <xf numFmtId="0" fontId="14" fillId="0" borderId="18" xfId="0" applyFont="1" applyBorder="1" applyAlignment="1"/>
    <xf numFmtId="0" fontId="0" fillId="7" borderId="0" xfId="0" applyFill="1" applyBorder="1" applyAlignment="1"/>
    <xf numFmtId="0" fontId="23" fillId="6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0" fillId="0" borderId="15" xfId="0" applyBorder="1" applyAlignment="1"/>
    <xf numFmtId="0" fontId="7" fillId="7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57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180"/>
    </xf>
    <xf numFmtId="0" fontId="22" fillId="5" borderId="24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" fillId="0" borderId="17" xfId="0" applyFont="1" applyBorder="1" applyAlignment="1"/>
    <xf numFmtId="0" fontId="0" fillId="0" borderId="0" xfId="0" applyBorder="1" applyAlignment="1"/>
    <xf numFmtId="0" fontId="5" fillId="2" borderId="3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5" borderId="0" xfId="0" applyFill="1" applyBorder="1" applyAlignment="1"/>
    <xf numFmtId="0" fontId="0" fillId="2" borderId="20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5" fillId="2" borderId="20" xfId="0" applyFont="1" applyFill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2" fillId="0" borderId="18" xfId="0" applyFont="1" applyBorder="1" applyAlignment="1"/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top"/>
    </xf>
    <xf numFmtId="0" fontId="0" fillId="0" borderId="11" xfId="0" applyBorder="1" applyAlignment="1">
      <alignment vertical="top"/>
    </xf>
    <xf numFmtId="0" fontId="20" fillId="0" borderId="0" xfId="0" applyFont="1" applyAlignment="1">
      <alignment vertical="center"/>
    </xf>
    <xf numFmtId="14" fontId="31" fillId="7" borderId="0" xfId="0" applyNumberFormat="1" applyFont="1" applyFill="1" applyBorder="1" applyAlignment="1">
      <alignment horizontal="center" vertical="center"/>
    </xf>
    <xf numFmtId="14" fontId="32" fillId="7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/>
    <xf numFmtId="0" fontId="26" fillId="0" borderId="9" xfId="0" applyFont="1" applyBorder="1" applyAlignment="1">
      <alignment vertical="center"/>
    </xf>
    <xf numFmtId="0" fontId="0" fillId="0" borderId="9" xfId="0" applyBorder="1" applyAlignment="1"/>
    <xf numFmtId="0" fontId="20" fillId="0" borderId="0" xfId="0" applyFont="1" applyAlignment="1"/>
    <xf numFmtId="14" fontId="30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14" fontId="30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protection locked="0"/>
    </xf>
    <xf numFmtId="0" fontId="20" fillId="0" borderId="0" xfId="0" applyFont="1" applyFill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20" xfId="0" applyBorder="1" applyAlignment="1"/>
    <xf numFmtId="0" fontId="33" fillId="2" borderId="14" xfId="0" applyFont="1" applyFill="1" applyBorder="1" applyAlignment="1" applyProtection="1">
      <alignment vertical="center" wrapText="1"/>
      <protection locked="0"/>
    </xf>
    <xf numFmtId="0" fontId="33" fillId="2" borderId="15" xfId="0" applyFont="1" applyFill="1" applyBorder="1" applyAlignment="1" applyProtection="1">
      <alignment vertical="center" wrapText="1"/>
      <protection locked="0"/>
    </xf>
    <xf numFmtId="0" fontId="33" fillId="2" borderId="16" xfId="0" applyFont="1" applyFill="1" applyBorder="1" applyAlignment="1" applyProtection="1">
      <alignment vertical="center" wrapText="1"/>
      <protection locked="0"/>
    </xf>
    <xf numFmtId="0" fontId="33" fillId="2" borderId="17" xfId="0" applyFont="1" applyFill="1" applyBorder="1" applyAlignment="1" applyProtection="1">
      <alignment vertical="center" wrapText="1"/>
      <protection locked="0"/>
    </xf>
    <xf numFmtId="0" fontId="33" fillId="2" borderId="0" xfId="0" applyFont="1" applyFill="1" applyBorder="1" applyAlignment="1" applyProtection="1">
      <alignment vertical="center" wrapText="1"/>
      <protection locked="0"/>
    </xf>
    <xf numFmtId="0" fontId="33" fillId="2" borderId="18" xfId="0" applyFont="1" applyFill="1" applyBorder="1" applyAlignment="1" applyProtection="1">
      <alignment vertical="center" wrapText="1"/>
      <protection locked="0"/>
    </xf>
    <xf numFmtId="0" fontId="33" fillId="2" borderId="19" xfId="0" applyFont="1" applyFill="1" applyBorder="1" applyAlignment="1" applyProtection="1">
      <alignment vertical="center" wrapText="1"/>
      <protection locked="0"/>
    </xf>
    <xf numFmtId="0" fontId="33" fillId="2" borderId="20" xfId="0" applyFont="1" applyFill="1" applyBorder="1" applyAlignment="1" applyProtection="1">
      <alignment vertical="center" wrapText="1"/>
      <protection locked="0"/>
    </xf>
    <xf numFmtId="0" fontId="33" fillId="2" borderId="21" xfId="0" applyFont="1" applyFill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29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33" fillId="2" borderId="0" xfId="0" applyFont="1" applyFill="1" applyAlignment="1" applyProtection="1">
      <alignment vertical="center" wrapText="1"/>
      <protection locked="0"/>
    </xf>
    <xf numFmtId="0" fontId="29" fillId="0" borderId="15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 textRotation="180"/>
    </xf>
    <xf numFmtId="0" fontId="72" fillId="0" borderId="0" xfId="0" applyFont="1" applyAlignment="1"/>
    <xf numFmtId="0" fontId="28" fillId="6" borderId="0" xfId="0" applyFont="1" applyFill="1" applyBorder="1" applyAlignment="1">
      <alignment horizontal="center" vertical="center"/>
    </xf>
    <xf numFmtId="0" fontId="28" fillId="6" borderId="0" xfId="0" applyFont="1" applyFill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" fontId="8" fillId="5" borderId="14" xfId="0" applyNumberFormat="1" applyFont="1" applyFill="1" applyBorder="1" applyAlignment="1">
      <alignment horizontal="center" vertical="center"/>
    </xf>
    <xf numFmtId="0" fontId="2" fillId="0" borderId="16" xfId="0" applyFont="1" applyBorder="1" applyAlignment="1"/>
    <xf numFmtId="0" fontId="2" fillId="0" borderId="19" xfId="0" applyFont="1" applyBorder="1" applyAlignment="1"/>
    <xf numFmtId="0" fontId="2" fillId="0" borderId="21" xfId="0" applyFont="1" applyBorder="1" applyAlignment="1"/>
    <xf numFmtId="0" fontId="8" fillId="5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Alignment="1"/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6" fillId="0" borderId="14" xfId="0" applyFont="1" applyFill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0" fillId="0" borderId="0" xfId="0" applyFont="1" applyFill="1" applyAlignment="1"/>
    <xf numFmtId="14" fontId="60" fillId="2" borderId="0" xfId="0" applyNumberFormat="1" applyFont="1" applyFill="1" applyBorder="1" applyAlignment="1" applyProtection="1">
      <alignment horizontal="center" vertical="center"/>
      <protection locked="0"/>
    </xf>
    <xf numFmtId="0" fontId="47" fillId="2" borderId="0" xfId="0" applyFont="1" applyFill="1" applyBorder="1" applyAlignment="1" applyProtection="1">
      <alignment horizontal="center" vertical="center"/>
      <protection locked="0"/>
    </xf>
    <xf numFmtId="14" fontId="60" fillId="2" borderId="13" xfId="0" applyNumberFormat="1" applyFont="1" applyFill="1" applyBorder="1" applyAlignment="1" applyProtection="1">
      <alignment horizontal="center" vertical="center"/>
      <protection locked="0"/>
    </xf>
    <xf numFmtId="0" fontId="47" fillId="2" borderId="13" xfId="0" applyFont="1" applyFill="1" applyBorder="1" applyAlignment="1" applyProtection="1">
      <alignment horizontal="center" vertical="center"/>
      <protection locked="0"/>
    </xf>
    <xf numFmtId="14" fontId="2" fillId="2" borderId="0" xfId="0" applyNumberFormat="1" applyFont="1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4" fontId="0" fillId="2" borderId="37" xfId="0" applyNumberForma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14" fontId="60" fillId="6" borderId="0" xfId="0" applyNumberFormat="1" applyFont="1" applyFill="1" applyBorder="1" applyAlignment="1">
      <alignment horizontal="center" vertical="center"/>
    </xf>
    <xf numFmtId="0" fontId="47" fillId="6" borderId="0" xfId="0" applyFont="1" applyFill="1" applyBorder="1" applyAlignment="1">
      <alignment horizontal="center" vertical="center"/>
    </xf>
    <xf numFmtId="14" fontId="60" fillId="6" borderId="13" xfId="0" applyNumberFormat="1" applyFont="1" applyFill="1" applyBorder="1" applyAlignment="1">
      <alignment horizontal="center" vertical="center"/>
    </xf>
    <xf numFmtId="0" fontId="47" fillId="6" borderId="13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13" fillId="2" borderId="14" xfId="0" applyFont="1" applyFill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1" fontId="21" fillId="7" borderId="0" xfId="0" applyNumberFormat="1" applyFont="1" applyFill="1" applyBorder="1" applyAlignment="1">
      <alignment horizontal="center" vertical="center"/>
    </xf>
    <xf numFmtId="1" fontId="21" fillId="7" borderId="0" xfId="0" applyNumberFormat="1" applyFont="1" applyFill="1" applyAlignment="1">
      <alignment horizontal="center" vertical="center"/>
    </xf>
    <xf numFmtId="1" fontId="21" fillId="6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1" fontId="21" fillId="6" borderId="13" xfId="0" applyNumberFormat="1" applyFont="1" applyFill="1" applyBorder="1" applyAlignment="1">
      <alignment horizontal="center" vertical="center"/>
    </xf>
    <xf numFmtId="0" fontId="1" fillId="0" borderId="13" xfId="0" applyFont="1" applyBorder="1" applyAlignment="1"/>
    <xf numFmtId="0" fontId="64" fillId="0" borderId="15" xfId="0" applyFont="1" applyBorder="1" applyAlignment="1" applyProtection="1">
      <alignment horizontal="left" vertical="center"/>
      <protection locked="0"/>
    </xf>
    <xf numFmtId="0" fontId="64" fillId="0" borderId="15" xfId="0" applyFont="1" applyBorder="1" applyAlignment="1">
      <alignment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 vertical="center"/>
    </xf>
    <xf numFmtId="1" fontId="21" fillId="6" borderId="16" xfId="0" applyNumberFormat="1" applyFont="1" applyFill="1" applyBorder="1" applyAlignment="1">
      <alignment horizontal="center" vertical="center"/>
    </xf>
    <xf numFmtId="1" fontId="21" fillId="6" borderId="19" xfId="0" applyNumberFormat="1" applyFont="1" applyFill="1" applyBorder="1" applyAlignment="1">
      <alignment horizontal="center" vertical="center"/>
    </xf>
    <xf numFmtId="1" fontId="21" fillId="6" borderId="21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vertical="center"/>
    </xf>
    <xf numFmtId="14" fontId="28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14" fontId="28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14" fontId="28" fillId="6" borderId="0" xfId="0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14" fontId="28" fillId="6" borderId="13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80" fillId="0" borderId="15" xfId="0" applyFont="1" applyBorder="1" applyAlignment="1"/>
    <xf numFmtId="0" fontId="13" fillId="2" borderId="15" xfId="0" applyFont="1" applyFill="1" applyBorder="1" applyAlignment="1" applyProtection="1">
      <alignment horizontal="left" vertical="center"/>
      <protection locked="0"/>
    </xf>
    <xf numFmtId="0" fontId="13" fillId="2" borderId="16" xfId="0" applyFont="1" applyFill="1" applyBorder="1" applyAlignment="1" applyProtection="1">
      <alignment horizontal="left" vertical="center"/>
      <protection locked="0"/>
    </xf>
    <xf numFmtId="0" fontId="13" fillId="2" borderId="19" xfId="0" applyFont="1" applyFill="1" applyBorder="1" applyAlignment="1" applyProtection="1">
      <alignment horizontal="left" vertical="center"/>
      <protection locked="0"/>
    </xf>
    <xf numFmtId="0" fontId="13" fillId="2" borderId="20" xfId="0" applyFont="1" applyFill="1" applyBorder="1" applyAlignment="1" applyProtection="1">
      <alignment horizontal="left" vertical="center"/>
      <protection locked="0"/>
    </xf>
    <xf numFmtId="0" fontId="13" fillId="2" borderId="21" xfId="0" applyFont="1" applyFill="1" applyBorder="1" applyAlignment="1" applyProtection="1">
      <alignment horizontal="left" vertical="center"/>
      <protection locked="0"/>
    </xf>
    <xf numFmtId="0" fontId="21" fillId="0" borderId="1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1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14" fontId="0" fillId="2" borderId="15" xfId="0" applyNumberFormat="1" applyFill="1" applyBorder="1" applyAlignment="1" applyProtection="1">
      <alignment horizontal="center" vertical="center"/>
      <protection locked="0"/>
    </xf>
    <xf numFmtId="14" fontId="0" fillId="2" borderId="16" xfId="0" applyNumberFormat="1" applyFill="1" applyBorder="1" applyAlignment="1" applyProtection="1">
      <alignment horizontal="center" vertical="center"/>
      <protection locked="0"/>
    </xf>
    <xf numFmtId="14" fontId="0" fillId="2" borderId="19" xfId="0" applyNumberFormat="1" applyFill="1" applyBorder="1" applyAlignment="1" applyProtection="1">
      <alignment horizontal="center" vertical="center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4" fontId="0" fillId="2" borderId="21" xfId="0" applyNumberFormat="1" applyFill="1" applyBorder="1" applyAlignment="1" applyProtection="1">
      <alignment horizontal="center" vertical="center"/>
      <protection locked="0"/>
    </xf>
    <xf numFmtId="0" fontId="80" fillId="0" borderId="15" xfId="0" applyFont="1" applyFill="1" applyBorder="1" applyAlignment="1">
      <alignment horizontal="right" vertical="center"/>
    </xf>
    <xf numFmtId="0" fontId="80" fillId="0" borderId="0" xfId="0" applyFont="1" applyFill="1" applyBorder="1" applyAlignment="1">
      <alignment horizontal="right" vertical="center"/>
    </xf>
    <xf numFmtId="14" fontId="2" fillId="6" borderId="0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168" fontId="2" fillId="7" borderId="14" xfId="0" applyNumberFormat="1" applyFont="1" applyFill="1" applyBorder="1" applyAlignment="1">
      <alignment horizontal="center" vertical="center"/>
    </xf>
    <xf numFmtId="168" fontId="2" fillId="7" borderId="16" xfId="0" applyNumberFormat="1" applyFont="1" applyFill="1" applyBorder="1" applyAlignment="1">
      <alignment horizontal="center" vertical="center"/>
    </xf>
    <xf numFmtId="168" fontId="2" fillId="7" borderId="19" xfId="0" applyNumberFormat="1" applyFont="1" applyFill="1" applyBorder="1" applyAlignment="1">
      <alignment horizontal="center" vertical="center"/>
    </xf>
    <xf numFmtId="168" fontId="2" fillId="7" borderId="2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/>
    <xf numFmtId="1" fontId="2" fillId="7" borderId="14" xfId="0" applyNumberFormat="1" applyFont="1" applyFill="1" applyBorder="1" applyAlignment="1">
      <alignment horizontal="center" vertical="center"/>
    </xf>
    <xf numFmtId="1" fontId="2" fillId="7" borderId="16" xfId="0" applyNumberFormat="1" applyFont="1" applyFill="1" applyBorder="1" applyAlignment="1">
      <alignment horizontal="center" vertical="center"/>
    </xf>
    <xf numFmtId="1" fontId="2" fillId="7" borderId="19" xfId="0" applyNumberFormat="1" applyFont="1" applyFill="1" applyBorder="1" applyAlignment="1">
      <alignment horizontal="center" vertical="center"/>
    </xf>
    <xf numFmtId="1" fontId="2" fillId="7" borderId="21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67" fillId="0" borderId="0" xfId="0" applyFont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6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" fontId="2" fillId="6" borderId="14" xfId="0" applyNumberFormat="1" applyFont="1" applyFill="1" applyBorder="1" applyAlignment="1">
      <alignment horizontal="center" vertical="center"/>
    </xf>
    <xf numFmtId="1" fontId="2" fillId="6" borderId="16" xfId="0" applyNumberFormat="1" applyFont="1" applyFill="1" applyBorder="1" applyAlignment="1">
      <alignment horizontal="center" vertical="center"/>
    </xf>
    <xf numFmtId="1" fontId="2" fillId="6" borderId="19" xfId="0" applyNumberFormat="1" applyFont="1" applyFill="1" applyBorder="1" applyAlignment="1">
      <alignment horizontal="center" vertical="center"/>
    </xf>
    <xf numFmtId="1" fontId="2" fillId="6" borderId="21" xfId="0" applyNumberFormat="1" applyFont="1" applyFill="1" applyBorder="1" applyAlignment="1">
      <alignment horizontal="center" vertical="center"/>
    </xf>
    <xf numFmtId="168" fontId="2" fillId="6" borderId="14" xfId="0" applyNumberFormat="1" applyFont="1" applyFill="1" applyBorder="1" applyAlignment="1">
      <alignment horizontal="center" vertical="center"/>
    </xf>
    <xf numFmtId="168" fontId="2" fillId="6" borderId="16" xfId="0" applyNumberFormat="1" applyFont="1" applyFill="1" applyBorder="1" applyAlignment="1">
      <alignment horizontal="center" vertical="center"/>
    </xf>
    <xf numFmtId="168" fontId="2" fillId="6" borderId="19" xfId="0" applyNumberFormat="1" applyFont="1" applyFill="1" applyBorder="1" applyAlignment="1">
      <alignment horizontal="center" vertical="center"/>
    </xf>
    <xf numFmtId="168" fontId="2" fillId="6" borderId="21" xfId="0" applyNumberFormat="1" applyFont="1" applyFill="1" applyBorder="1" applyAlignment="1">
      <alignment horizontal="center" vertical="center"/>
    </xf>
    <xf numFmtId="14" fontId="2" fillId="7" borderId="0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9" fillId="0" borderId="15" xfId="0" applyFont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87" fillId="0" borderId="0" xfId="0" applyFont="1" applyAlignment="1">
      <alignment horizontal="center" vertical="center"/>
    </xf>
    <xf numFmtId="0" fontId="0" fillId="7" borderId="1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0" fontId="0" fillId="7" borderId="20" xfId="0" applyFill="1" applyBorder="1" applyAlignment="1">
      <alignment vertical="center"/>
    </xf>
    <xf numFmtId="0" fontId="0" fillId="7" borderId="21" xfId="0" applyFill="1" applyBorder="1" applyAlignment="1">
      <alignment vertical="center"/>
    </xf>
    <xf numFmtId="14" fontId="0" fillId="7" borderId="14" xfId="0" applyNumberFormat="1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14" fontId="21" fillId="7" borderId="0" xfId="0" applyNumberFormat="1" applyFont="1" applyFill="1" applyBorder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4" fontId="0" fillId="7" borderId="13" xfId="0" applyNumberForma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4" fontId="5" fillId="7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7" borderId="20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4" fontId="0" fillId="7" borderId="20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83" fillId="0" borderId="0" xfId="0" applyFont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46" fillId="0" borderId="13" xfId="0" applyFont="1" applyBorder="1" applyAlignment="1">
      <alignment vertical="center"/>
    </xf>
    <xf numFmtId="0" fontId="25" fillId="0" borderId="0" xfId="0" applyFont="1" applyAlignment="1">
      <alignment vertical="center"/>
    </xf>
    <xf numFmtId="14" fontId="5" fillId="6" borderId="0" xfId="0" applyNumberFormat="1" applyFont="1" applyFill="1" applyBorder="1" applyAlignment="1">
      <alignment horizontal="center" vertical="center"/>
    </xf>
    <xf numFmtId="14" fontId="5" fillId="6" borderId="2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8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82" fillId="0" borderId="0" xfId="0" applyFont="1" applyAlignment="1">
      <alignment vertical="center"/>
    </xf>
    <xf numFmtId="0" fontId="80" fillId="0" borderId="15" xfId="0" applyFont="1" applyBorder="1" applyAlignment="1">
      <alignment horizontal="right" vertical="center"/>
    </xf>
    <xf numFmtId="0" fontId="80" fillId="0" borderId="0" xfId="0" applyFont="1" applyAlignment="1">
      <alignment horizontal="right" vertical="center"/>
    </xf>
    <xf numFmtId="0" fontId="80" fillId="0" borderId="0" xfId="0" applyFont="1" applyAlignment="1">
      <alignment horizontal="center" vertical="center"/>
    </xf>
    <xf numFmtId="0" fontId="0" fillId="7" borderId="14" xfId="0" applyNumberFormat="1" applyFill="1" applyBorder="1" applyAlignment="1">
      <alignment horizontal="center" vertical="center"/>
    </xf>
    <xf numFmtId="0" fontId="0" fillId="7" borderId="15" xfId="0" applyNumberFormat="1" applyFill="1" applyBorder="1" applyAlignment="1">
      <alignment horizontal="center" vertical="center"/>
    </xf>
    <xf numFmtId="0" fontId="0" fillId="7" borderId="16" xfId="0" applyNumberFormat="1" applyFill="1" applyBorder="1" applyAlignment="1">
      <alignment horizontal="center" vertical="center"/>
    </xf>
    <xf numFmtId="0" fontId="0" fillId="7" borderId="19" xfId="0" applyNumberFormat="1" applyFill="1" applyBorder="1" applyAlignment="1">
      <alignment horizontal="center" vertical="center"/>
    </xf>
    <xf numFmtId="0" fontId="0" fillId="7" borderId="20" xfId="0" applyNumberFormat="1" applyFill="1" applyBorder="1" applyAlignment="1">
      <alignment horizontal="center" vertical="center"/>
    </xf>
    <xf numFmtId="0" fontId="0" fillId="7" borderId="21" xfId="0" applyNumberForma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4" fontId="2" fillId="7" borderId="20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7" borderId="2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14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7" borderId="20" xfId="0" applyFont="1" applyFill="1" applyBorder="1" applyAlignment="1">
      <alignment horizontal="center"/>
    </xf>
    <xf numFmtId="14" fontId="0" fillId="7" borderId="14" xfId="0" applyNumberFormat="1" applyFill="1" applyBorder="1" applyAlignment="1">
      <alignment vertical="center"/>
    </xf>
    <xf numFmtId="14" fontId="46" fillId="7" borderId="0" xfId="0" applyNumberFormat="1" applyFont="1" applyFill="1" applyBorder="1" applyAlignment="1">
      <alignment horizontal="center" vertical="center"/>
    </xf>
    <xf numFmtId="0" fontId="46" fillId="7" borderId="0" xfId="0" applyFont="1" applyFill="1" applyBorder="1" applyAlignment="1">
      <alignment horizontal="center"/>
    </xf>
    <xf numFmtId="14" fontId="46" fillId="7" borderId="20" xfId="0" applyNumberFormat="1" applyFont="1" applyFill="1" applyBorder="1" applyAlignment="1">
      <alignment horizontal="center" vertical="center"/>
    </xf>
    <xf numFmtId="0" fontId="46" fillId="7" borderId="20" xfId="0" applyFont="1" applyFill="1" applyBorder="1" applyAlignment="1">
      <alignment horizontal="center"/>
    </xf>
    <xf numFmtId="14" fontId="0" fillId="7" borderId="0" xfId="0" applyNumberFormat="1" applyFill="1" applyBorder="1" applyAlignment="1">
      <alignment vertical="center"/>
    </xf>
    <xf numFmtId="14" fontId="0" fillId="7" borderId="20" xfId="0" applyNumberFormat="1" applyFill="1" applyBorder="1" applyAlignment="1">
      <alignment vertical="center"/>
    </xf>
    <xf numFmtId="0" fontId="46" fillId="6" borderId="0" xfId="0" applyFont="1" applyFill="1" applyAlignment="1">
      <alignment horizontal="center" vertical="center"/>
    </xf>
    <xf numFmtId="0" fontId="46" fillId="6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Border="1" applyAlignment="1"/>
    <xf numFmtId="0" fontId="23" fillId="0" borderId="0" xfId="0" applyFont="1" applyAlignment="1"/>
    <xf numFmtId="0" fontId="29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27" fillId="0" borderId="26" xfId="0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14" fontId="26" fillId="7" borderId="0" xfId="0" applyNumberFormat="1" applyFont="1" applyFill="1" applyBorder="1" applyAlignment="1">
      <alignment horizontal="center" vertical="center"/>
    </xf>
    <xf numFmtId="164" fontId="23" fillId="7" borderId="0" xfId="0" applyNumberFormat="1" applyFont="1" applyFill="1" applyAlignment="1">
      <alignment horizontal="center" vertical="center"/>
    </xf>
    <xf numFmtId="14" fontId="23" fillId="6" borderId="0" xfId="0" applyNumberFormat="1" applyFont="1" applyFill="1" applyAlignment="1">
      <alignment horizontal="center" vertical="center"/>
    </xf>
    <xf numFmtId="14" fontId="23" fillId="6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0" fontId="25" fillId="0" borderId="0" xfId="0" applyFont="1" applyFill="1" applyBorder="1" applyAlignment="1">
      <alignment vertical="center"/>
    </xf>
    <xf numFmtId="1" fontId="23" fillId="0" borderId="14" xfId="0" applyNumberFormat="1" applyFont="1" applyFill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8" fillId="7" borderId="17" xfId="0" applyFont="1" applyFill="1" applyBorder="1" applyAlignment="1">
      <alignment horizontal="left"/>
    </xf>
    <xf numFmtId="0" fontId="8" fillId="7" borderId="0" xfId="0" applyFont="1" applyFill="1" applyBorder="1" applyAlignment="1">
      <alignment horizontal="left"/>
    </xf>
    <xf numFmtId="0" fontId="8" fillId="7" borderId="18" xfId="0" applyFont="1" applyFill="1" applyBorder="1" applyAlignment="1">
      <alignment horizontal="left"/>
    </xf>
    <xf numFmtId="0" fontId="8" fillId="7" borderId="17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17" xfId="0" applyFont="1" applyFill="1" applyBorder="1" applyAlignment="1">
      <alignment horizontal="left" vertical="center"/>
    </xf>
    <xf numFmtId="14" fontId="0" fillId="6" borderId="0" xfId="0" applyNumberFormat="1" applyFill="1" applyAlignment="1">
      <alignment horizontal="center" vertical="center"/>
    </xf>
    <xf numFmtId="0" fontId="0" fillId="7" borderId="0" xfId="0" applyFill="1" applyBorder="1" applyAlignment="1">
      <alignment horizontal="left" vertical="center"/>
    </xf>
    <xf numFmtId="0" fontId="0" fillId="7" borderId="18" xfId="0" applyFill="1" applyBorder="1" applyAlignment="1">
      <alignment horizontal="left" vertical="center"/>
    </xf>
    <xf numFmtId="0" fontId="0" fillId="7" borderId="29" xfId="0" applyFill="1" applyBorder="1" applyAlignment="1">
      <alignment horizontal="left" vertical="center"/>
    </xf>
    <xf numFmtId="0" fontId="0" fillId="7" borderId="13" xfId="0" applyFill="1" applyBorder="1" applyAlignment="1">
      <alignment horizontal="left" vertical="center"/>
    </xf>
    <xf numFmtId="0" fontId="0" fillId="7" borderId="30" xfId="0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left" vertical="center"/>
      <protection locked="0" hidden="1"/>
    </xf>
    <xf numFmtId="0" fontId="0" fillId="0" borderId="13" xfId="0" applyBorder="1" applyAlignment="1" applyProtection="1">
      <alignment vertical="center"/>
      <protection locked="0" hidden="1"/>
    </xf>
    <xf numFmtId="14" fontId="26" fillId="2" borderId="0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6" fillId="2" borderId="13" xfId="0" applyFont="1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4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34" fillId="0" borderId="7" xfId="0" applyFont="1" applyBorder="1" applyAlignment="1">
      <alignment vertical="center"/>
    </xf>
    <xf numFmtId="0" fontId="35" fillId="0" borderId="7" xfId="0" applyFont="1" applyBorder="1" applyAlignment="1"/>
    <xf numFmtId="0" fontId="35" fillId="0" borderId="0" xfId="0" applyFont="1" applyAlignment="1"/>
    <xf numFmtId="0" fontId="7" fillId="7" borderId="0" xfId="0" applyFont="1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7" fillId="7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1" fontId="7" fillId="7" borderId="0" xfId="0" applyNumberFormat="1" applyFont="1" applyFill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13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1" fontId="7" fillId="7" borderId="0" xfId="0" applyNumberFormat="1" applyFont="1" applyFill="1" applyBorder="1" applyAlignment="1" applyProtection="1">
      <alignment horizontal="center" vertical="center"/>
    </xf>
    <xf numFmtId="1" fontId="0" fillId="7" borderId="0" xfId="0" applyNumberFormat="1" applyFill="1" applyAlignment="1" applyProtection="1">
      <alignment horizontal="center" vertical="center"/>
    </xf>
    <xf numFmtId="1" fontId="0" fillId="7" borderId="13" xfId="0" applyNumberFormat="1" applyFill="1" applyBorder="1" applyAlignment="1" applyProtection="1">
      <alignment horizontal="center" vertical="center"/>
    </xf>
    <xf numFmtId="0" fontId="27" fillId="0" borderId="0" xfId="0" applyFont="1" applyAlignment="1"/>
    <xf numFmtId="0" fontId="27" fillId="0" borderId="0" xfId="0" applyFont="1" applyBorder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/>
      <protection locked="0"/>
    </xf>
    <xf numFmtId="14" fontId="2" fillId="2" borderId="13" xfId="0" applyNumberFormat="1" applyFont="1" applyFill="1" applyBorder="1" applyAlignment="1" applyProtection="1">
      <alignment horizontal="center" vertical="center"/>
      <protection locked="0"/>
    </xf>
    <xf numFmtId="168" fontId="7" fillId="7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4" fillId="0" borderId="0" xfId="0" applyFont="1" applyFill="1" applyAlignment="1"/>
    <xf numFmtId="0" fontId="35" fillId="0" borderId="0" xfId="0" applyFont="1" applyBorder="1" applyAlignment="1"/>
    <xf numFmtId="14" fontId="0" fillId="2" borderId="0" xfId="0" applyNumberForma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4" fontId="0" fillId="2" borderId="20" xfId="0" applyNumberFormat="1" applyFill="1" applyBorder="1" applyAlignment="1" applyProtection="1">
      <alignment vertical="center"/>
      <protection locked="0"/>
    </xf>
    <xf numFmtId="1" fontId="23" fillId="6" borderId="0" xfId="0" applyNumberFormat="1" applyFont="1" applyFill="1" applyBorder="1" applyAlignment="1">
      <alignment horizontal="center" vertical="center"/>
    </xf>
    <xf numFmtId="1" fontId="0" fillId="6" borderId="13" xfId="0" applyNumberForma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168" fontId="23" fillId="6" borderId="0" xfId="0" applyNumberFormat="1" applyFont="1" applyFill="1" applyAlignment="1">
      <alignment horizontal="center" vertical="center"/>
    </xf>
    <xf numFmtId="168" fontId="0" fillId="0" borderId="0" xfId="0" applyNumberFormat="1" applyFont="1" applyAlignment="1"/>
    <xf numFmtId="168" fontId="0" fillId="6" borderId="0" xfId="0" applyNumberForma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21" fillId="7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14" fontId="23" fillId="7" borderId="0" xfId="0" applyNumberFormat="1" applyFont="1" applyFill="1" applyBorder="1" applyAlignment="1" applyProtection="1">
      <alignment horizontal="center" vertical="center"/>
    </xf>
    <xf numFmtId="14" fontId="7" fillId="7" borderId="0" xfId="0" applyNumberFormat="1" applyFont="1" applyFill="1" applyBorder="1" applyAlignment="1" applyProtection="1">
      <alignment horizontal="center" vertical="center"/>
    </xf>
    <xf numFmtId="14" fontId="7" fillId="7" borderId="13" xfId="0" applyNumberFormat="1" applyFont="1" applyFill="1" applyBorder="1" applyAlignment="1" applyProtection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23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3" xfId="0" applyFon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protection locked="0"/>
    </xf>
    <xf numFmtId="0" fontId="2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0" fillId="0" borderId="13" xfId="0" applyBorder="1" applyAlignment="1" applyProtection="1">
      <alignment vertical="center"/>
      <protection locked="0"/>
    </xf>
    <xf numFmtId="14" fontId="46" fillId="7" borderId="13" xfId="0" applyNumberFormat="1" applyFont="1" applyFill="1" applyBorder="1" applyAlignment="1">
      <alignment horizontal="center" vertical="center"/>
    </xf>
    <xf numFmtId="167" fontId="61" fillId="7" borderId="0" xfId="0" applyNumberFormat="1" applyFont="1" applyFill="1" applyBorder="1" applyAlignment="1">
      <alignment horizontal="center" vertical="center"/>
    </xf>
    <xf numFmtId="167" fontId="32" fillId="7" borderId="0" xfId="0" applyNumberFormat="1" applyFont="1" applyFill="1" applyBorder="1" applyAlignment="1">
      <alignment horizontal="center" vertical="center"/>
    </xf>
    <xf numFmtId="167" fontId="32" fillId="7" borderId="20" xfId="0" applyNumberFormat="1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vertical="center"/>
    </xf>
    <xf numFmtId="0" fontId="46" fillId="6" borderId="0" xfId="0" applyFont="1" applyFill="1" applyBorder="1" applyAlignment="1"/>
    <xf numFmtId="0" fontId="46" fillId="6" borderId="20" xfId="0" applyFont="1" applyFill="1" applyBorder="1" applyAlignment="1"/>
    <xf numFmtId="0" fontId="27" fillId="0" borderId="15" xfId="0" applyFont="1" applyFill="1" applyBorder="1" applyAlignment="1">
      <alignment horizontal="center" vertical="center"/>
    </xf>
    <xf numFmtId="0" fontId="24" fillId="2" borderId="27" xfId="0" applyFont="1" applyFill="1" applyBorder="1" applyAlignment="1" applyProtection="1">
      <alignment horizontal="center" vertical="center"/>
      <protection locked="0"/>
    </xf>
    <xf numFmtId="0" fontId="24" fillId="2" borderId="28" xfId="0" applyFont="1" applyFill="1" applyBorder="1" applyAlignment="1" applyProtection="1">
      <alignment horizontal="center" vertical="center"/>
      <protection locked="0"/>
    </xf>
    <xf numFmtId="14" fontId="23" fillId="2" borderId="0" xfId="0" applyNumberFormat="1" applyFont="1" applyFill="1" applyBorder="1" applyAlignment="1" applyProtection="1">
      <alignment horizontal="center" vertical="center"/>
      <protection locked="0"/>
    </xf>
    <xf numFmtId="0" fontId="90" fillId="2" borderId="27" xfId="0" applyFont="1" applyFill="1" applyBorder="1" applyAlignment="1" applyProtection="1">
      <alignment horizontal="center" vertical="center"/>
      <protection locked="0"/>
    </xf>
    <xf numFmtId="0" fontId="90" fillId="2" borderId="28" xfId="0" applyFont="1" applyFill="1" applyBorder="1" applyAlignment="1" applyProtection="1">
      <alignment horizontal="center" vertical="center"/>
      <protection locked="0"/>
    </xf>
    <xf numFmtId="14" fontId="46" fillId="2" borderId="0" xfId="0" applyNumberFormat="1" applyFont="1" applyFill="1" applyBorder="1" applyAlignment="1" applyProtection="1">
      <alignment horizontal="center" vertical="center"/>
      <protection locked="0"/>
    </xf>
    <xf numFmtId="14" fontId="46" fillId="2" borderId="13" xfId="0" applyNumberFormat="1" applyFont="1" applyFill="1" applyBorder="1" applyAlignment="1" applyProtection="1">
      <alignment horizontal="center" vertical="center"/>
      <protection locked="0"/>
    </xf>
    <xf numFmtId="164" fontId="75" fillId="2" borderId="0" xfId="0" applyNumberFormat="1" applyFont="1" applyFill="1" applyBorder="1" applyAlignment="1" applyProtection="1">
      <alignment horizontal="center" vertical="center"/>
      <protection locked="0"/>
    </xf>
    <xf numFmtId="164" fontId="76" fillId="2" borderId="0" xfId="0" applyNumberFormat="1" applyFont="1" applyFill="1" applyBorder="1" applyAlignment="1" applyProtection="1">
      <alignment horizontal="center" vertical="center"/>
      <protection locked="0"/>
    </xf>
    <xf numFmtId="164" fontId="76" fillId="2" borderId="20" xfId="0" applyNumberFormat="1" applyFont="1" applyFill="1" applyBorder="1" applyAlignment="1" applyProtection="1">
      <alignment horizontal="center" vertical="center"/>
      <protection locked="0"/>
    </xf>
    <xf numFmtId="0" fontId="75" fillId="2" borderId="0" xfId="0" applyFont="1" applyFill="1" applyBorder="1" applyAlignment="1" applyProtection="1">
      <alignment horizontal="center" vertical="center"/>
      <protection locked="0"/>
    </xf>
    <xf numFmtId="0" fontId="75" fillId="2" borderId="13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14" fontId="23" fillId="6" borderId="0" xfId="0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14" fontId="46" fillId="7" borderId="0" xfId="0" applyNumberFormat="1" applyFont="1" applyFill="1" applyBorder="1" applyAlignment="1" applyProtection="1">
      <alignment horizontal="center" vertical="center"/>
    </xf>
    <xf numFmtId="14" fontId="46" fillId="7" borderId="13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1" fontId="23" fillId="0" borderId="0" xfId="0" applyNumberFormat="1" applyFont="1" applyAlignment="1">
      <alignment vertical="center"/>
    </xf>
    <xf numFmtId="0" fontId="0" fillId="0" borderId="13" xfId="0" applyFill="1" applyBorder="1" applyAlignment="1"/>
    <xf numFmtId="0" fontId="0" fillId="0" borderId="13" xfId="0" applyBorder="1" applyAlignment="1"/>
    <xf numFmtId="0" fontId="27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13" xfId="0" applyFill="1" applyBorder="1" applyAlignment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0" fillId="0" borderId="15" xfId="0" applyFill="1" applyBorder="1" applyAlignment="1"/>
    <xf numFmtId="0" fontId="0" fillId="0" borderId="17" xfId="0" applyFill="1" applyBorder="1" applyAlignment="1"/>
    <xf numFmtId="0" fontId="0" fillId="0" borderId="0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27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9" fontId="23" fillId="8" borderId="0" xfId="0" applyNumberFormat="1" applyFont="1" applyFill="1" applyBorder="1" applyAlignment="1">
      <alignment horizontal="right" vertical="center"/>
    </xf>
    <xf numFmtId="9" fontId="0" fillId="8" borderId="0" xfId="0" applyNumberFormat="1" applyFill="1" applyBorder="1" applyAlignment="1">
      <alignment horizontal="right" vertical="center"/>
    </xf>
    <xf numFmtId="9" fontId="0" fillId="8" borderId="13" xfId="0" applyNumberFormat="1" applyFill="1" applyBorder="1" applyAlignment="1">
      <alignment horizontal="right" vertical="center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0" borderId="1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14" fontId="23" fillId="0" borderId="14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23" fillId="2" borderId="15" xfId="0" applyFont="1" applyFill="1" applyBorder="1" applyAlignment="1" applyProtection="1">
      <alignment horizontal="center" vertical="center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14" fontId="23" fillId="2" borderId="14" xfId="0" applyNumberFormat="1" applyFont="1" applyFill="1" applyBorder="1" applyAlignment="1" applyProtection="1">
      <alignment horizontal="center" vertical="center"/>
      <protection locked="0"/>
    </xf>
    <xf numFmtId="0" fontId="20" fillId="2" borderId="27" xfId="0" applyFont="1" applyFill="1" applyBorder="1" applyAlignment="1" applyProtection="1">
      <alignment horizontal="center" vertical="center"/>
      <protection locked="0"/>
    </xf>
    <xf numFmtId="0" fontId="20" fillId="2" borderId="22" xfId="0" applyFont="1" applyFill="1" applyBorder="1" applyAlignment="1" applyProtection="1">
      <alignment horizontal="center" vertical="center"/>
      <protection locked="0"/>
    </xf>
    <xf numFmtId="0" fontId="20" fillId="2" borderId="28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8" fontId="23" fillId="6" borderId="0" xfId="0" applyNumberFormat="1" applyFont="1" applyFill="1" applyBorder="1" applyAlignment="1">
      <alignment horizontal="center" vertical="center"/>
    </xf>
    <xf numFmtId="168" fontId="0" fillId="6" borderId="0" xfId="0" applyNumberFormat="1" applyFill="1" applyBorder="1" applyAlignment="1">
      <alignment horizontal="center" vertical="center"/>
    </xf>
    <xf numFmtId="168" fontId="0" fillId="6" borderId="13" xfId="0" applyNumberForma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wrapText="1"/>
    </xf>
    <xf numFmtId="0" fontId="26" fillId="0" borderId="16" xfId="0" applyFont="1" applyBorder="1" applyAlignment="1">
      <alignment wrapText="1"/>
    </xf>
    <xf numFmtId="0" fontId="26" fillId="0" borderId="17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6" fillId="0" borderId="18" xfId="0" applyFont="1" applyBorder="1" applyAlignment="1">
      <alignment wrapText="1"/>
    </xf>
    <xf numFmtId="0" fontId="26" fillId="0" borderId="19" xfId="0" applyFont="1" applyBorder="1" applyAlignment="1">
      <alignment wrapText="1"/>
    </xf>
    <xf numFmtId="0" fontId="26" fillId="0" borderId="20" xfId="0" applyFont="1" applyBorder="1" applyAlignment="1">
      <alignment wrapText="1"/>
    </xf>
    <xf numFmtId="0" fontId="26" fillId="0" borderId="21" xfId="0" applyFont="1" applyBorder="1" applyAlignment="1">
      <alignment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6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37" xfId="0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2" borderId="13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7" fontId="5" fillId="2" borderId="0" xfId="0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Border="1" applyAlignment="1" applyProtection="1">
      <alignment horizontal="center" vertical="center"/>
      <protection locked="0"/>
    </xf>
    <xf numFmtId="167" fontId="5" fillId="2" borderId="20" xfId="0" applyNumberFormat="1" applyFont="1" applyFill="1" applyBorder="1" applyAlignment="1" applyProtection="1">
      <alignment horizontal="center" vertical="center"/>
      <protection locked="0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" fontId="20" fillId="0" borderId="0" xfId="0" applyNumberFormat="1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0" fillId="9" borderId="13" xfId="0" applyFill="1" applyBorder="1" applyAlignment="1">
      <alignment vertical="center"/>
    </xf>
    <xf numFmtId="0" fontId="7" fillId="7" borderId="1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7" fillId="0" borderId="26" xfId="0" applyFont="1" applyBorder="1" applyAlignment="1">
      <alignment horizontal="center"/>
    </xf>
    <xf numFmtId="0" fontId="24" fillId="7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7" borderId="13" xfId="0" applyFont="1" applyFill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0" fillId="9" borderId="0" xfId="0" applyFill="1" applyBorder="1" applyAlignment="1"/>
    <xf numFmtId="0" fontId="0" fillId="9" borderId="13" xfId="0" applyFill="1" applyBorder="1" applyAlignment="1"/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2" borderId="15" xfId="0" applyFont="1" applyFill="1" applyBorder="1" applyAlignment="1" applyProtection="1">
      <alignment vertical="center"/>
      <protection locked="0"/>
    </xf>
    <xf numFmtId="0" fontId="23" fillId="2" borderId="16" xfId="0" applyFont="1" applyFill="1" applyBorder="1" applyAlignment="1" applyProtection="1">
      <alignment vertical="center"/>
      <protection locked="0"/>
    </xf>
    <xf numFmtId="0" fontId="23" fillId="2" borderId="17" xfId="0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23" fillId="2" borderId="18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/>
    <xf numFmtId="0" fontId="23" fillId="0" borderId="16" xfId="0" applyFont="1" applyBorder="1" applyAlignment="1"/>
    <xf numFmtId="0" fontId="23" fillId="0" borderId="17" xfId="0" applyFont="1" applyBorder="1" applyAlignment="1"/>
    <xf numFmtId="0" fontId="23" fillId="0" borderId="0" xfId="0" applyFont="1" applyBorder="1" applyAlignment="1"/>
    <xf numFmtId="0" fontId="23" fillId="0" borderId="18" xfId="0" applyFont="1" applyBorder="1" applyAlignment="1"/>
    <xf numFmtId="0" fontId="23" fillId="0" borderId="19" xfId="0" applyFont="1" applyBorder="1" applyAlignment="1"/>
    <xf numFmtId="0" fontId="23" fillId="0" borderId="20" xfId="0" applyFont="1" applyBorder="1" applyAlignment="1"/>
    <xf numFmtId="0" fontId="23" fillId="0" borderId="21" xfId="0" applyFont="1" applyBorder="1" applyAlignment="1"/>
    <xf numFmtId="0" fontId="20" fillId="0" borderId="2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/>
      <protection locked="0"/>
    </xf>
    <xf numFmtId="0" fontId="25" fillId="2" borderId="13" xfId="0" applyFont="1" applyFill="1" applyBorder="1" applyAlignment="1" applyProtection="1">
      <alignment horizont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14" fontId="23" fillId="2" borderId="0" xfId="0" applyNumberFormat="1" applyFont="1" applyFill="1" applyBorder="1" applyAlignment="1" applyProtection="1">
      <alignment horizontal="center"/>
      <protection locked="0"/>
    </xf>
    <xf numFmtId="0" fontId="23" fillId="2" borderId="0" xfId="0" applyFont="1" applyFill="1" applyBorder="1" applyAlignment="1" applyProtection="1">
      <alignment horizontal="center"/>
      <protection locked="0"/>
    </xf>
    <xf numFmtId="0" fontId="23" fillId="2" borderId="2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164" fontId="23" fillId="6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17" xfId="0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8" fillId="0" borderId="31" xfId="0" applyFont="1" applyFill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2" fillId="0" borderId="1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2" fillId="0" borderId="0" xfId="0" applyFont="1" applyAlignment="1"/>
    <xf numFmtId="0" fontId="5" fillId="0" borderId="0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44" fillId="0" borderId="0" xfId="0" applyFont="1" applyFill="1" applyBorder="1" applyAlignment="1">
      <alignment vertical="center"/>
    </xf>
    <xf numFmtId="1" fontId="44" fillId="0" borderId="0" xfId="0" applyNumberFormat="1" applyFont="1" applyAlignment="1">
      <alignment horizontal="left" vertical="center"/>
    </xf>
    <xf numFmtId="0" fontId="44" fillId="0" borderId="0" xfId="0" applyFont="1" applyAlignment="1">
      <alignment vertical="center"/>
    </xf>
    <xf numFmtId="1" fontId="21" fillId="2" borderId="3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33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35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34" xfId="0" applyFont="1" applyFill="1" applyBorder="1" applyAlignment="1" applyProtection="1">
      <alignment vertical="center" wrapText="1"/>
      <protection locked="0"/>
    </xf>
    <xf numFmtId="0" fontId="26" fillId="2" borderId="33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3" fillId="2" borderId="33" xfId="0" applyFont="1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6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6" fillId="0" borderId="0" xfId="0" applyFont="1" applyAlignment="1">
      <alignment vertical="center"/>
    </xf>
    <xf numFmtId="0" fontId="47" fillId="2" borderId="20" xfId="0" applyFont="1" applyFill="1" applyBorder="1" applyAlignment="1" applyProtection="1">
      <alignment horizontal="center" vertical="center"/>
      <protection locked="0"/>
    </xf>
    <xf numFmtId="1" fontId="24" fillId="6" borderId="0" xfId="0" applyNumberFormat="1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0" fillId="2" borderId="0" xfId="0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>
      <alignment horizontal="center"/>
    </xf>
    <xf numFmtId="0" fontId="20" fillId="0" borderId="26" xfId="0" applyFont="1" applyBorder="1" applyAlignment="1">
      <alignment horizontal="center" vertical="center"/>
    </xf>
    <xf numFmtId="3" fontId="2" fillId="2" borderId="0" xfId="0" applyNumberFormat="1" applyFont="1" applyFill="1" applyBorder="1" applyAlignment="1" applyProtection="1">
      <alignment horizontal="center" vertical="center"/>
      <protection locked="0"/>
    </xf>
    <xf numFmtId="3" fontId="0" fillId="2" borderId="0" xfId="0" applyNumberFormat="1" applyFill="1" applyBorder="1" applyAlignment="1" applyProtection="1">
      <alignment horizontal="center"/>
      <protection locked="0"/>
    </xf>
    <xf numFmtId="3" fontId="0" fillId="2" borderId="13" xfId="0" applyNumberForma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62" fillId="0" borderId="0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21" fillId="0" borderId="38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wrapText="1"/>
    </xf>
    <xf numFmtId="0" fontId="23" fillId="2" borderId="38" xfId="0" applyFont="1" applyFill="1" applyBorder="1" applyProtection="1">
      <protection locked="0"/>
    </xf>
    <xf numFmtId="0" fontId="0" fillId="2" borderId="38" xfId="0" applyFill="1" applyBorder="1" applyProtection="1">
      <protection locked="0"/>
    </xf>
    <xf numFmtId="1" fontId="21" fillId="2" borderId="38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38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38" xfId="0" applyNumberFormat="1" applyFont="1" applyFill="1" applyBorder="1" applyAlignment="1" applyProtection="1">
      <alignment vertical="center" wrapText="1"/>
      <protection locked="0"/>
    </xf>
    <xf numFmtId="0" fontId="26" fillId="2" borderId="38" xfId="0" applyFont="1" applyFill="1" applyBorder="1" applyAlignment="1" applyProtection="1">
      <alignment horizontal="center" vertical="center" wrapText="1"/>
      <protection locked="0"/>
    </xf>
    <xf numFmtId="0" fontId="26" fillId="0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26" fillId="0" borderId="38" xfId="0" applyFont="1" applyFill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/>
    </xf>
    <xf numFmtId="0" fontId="27" fillId="0" borderId="26" xfId="0" applyFont="1" applyFill="1" applyBorder="1" applyAlignment="1">
      <alignment horizontal="center"/>
    </xf>
    <xf numFmtId="0" fontId="23" fillId="6" borderId="13" xfId="0" applyFont="1" applyFill="1" applyBorder="1" applyAlignment="1">
      <alignment horizontal="center" vertical="center"/>
    </xf>
    <xf numFmtId="1" fontId="23" fillId="6" borderId="13" xfId="0" applyNumberFormat="1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165" fontId="21" fillId="6" borderId="14" xfId="0" applyNumberFormat="1" applyFont="1" applyFill="1" applyBorder="1" applyAlignment="1">
      <alignment horizontal="right" vertical="center" indent="1"/>
    </xf>
    <xf numFmtId="165" fontId="7" fillId="6" borderId="15" xfId="0" applyNumberFormat="1" applyFont="1" applyFill="1" applyBorder="1" applyAlignment="1">
      <alignment horizontal="right" vertical="center" indent="1"/>
    </xf>
    <xf numFmtId="165" fontId="7" fillId="6" borderId="16" xfId="0" applyNumberFormat="1" applyFont="1" applyFill="1" applyBorder="1" applyAlignment="1">
      <alignment horizontal="right" vertical="center" indent="1"/>
    </xf>
    <xf numFmtId="165" fontId="7" fillId="6" borderId="19" xfId="0" applyNumberFormat="1" applyFont="1" applyFill="1" applyBorder="1" applyAlignment="1">
      <alignment horizontal="right" vertical="center" indent="1"/>
    </xf>
    <xf numFmtId="165" fontId="7" fillId="6" borderId="20" xfId="0" applyNumberFormat="1" applyFont="1" applyFill="1" applyBorder="1" applyAlignment="1">
      <alignment horizontal="right" vertical="center" indent="1"/>
    </xf>
    <xf numFmtId="165" fontId="7" fillId="6" borderId="21" xfId="0" applyNumberFormat="1" applyFont="1" applyFill="1" applyBorder="1" applyAlignment="1">
      <alignment horizontal="right" vertical="center" indent="1"/>
    </xf>
    <xf numFmtId="165" fontId="21" fillId="6" borderId="15" xfId="0" applyNumberFormat="1" applyFont="1" applyFill="1" applyBorder="1" applyAlignment="1">
      <alignment horizontal="right" vertical="center" indent="1"/>
    </xf>
    <xf numFmtId="165" fontId="21" fillId="6" borderId="16" xfId="0" applyNumberFormat="1" applyFont="1" applyFill="1" applyBorder="1" applyAlignment="1">
      <alignment horizontal="right" vertical="center" indent="1"/>
    </xf>
    <xf numFmtId="165" fontId="21" fillId="6" borderId="19" xfId="0" applyNumberFormat="1" applyFont="1" applyFill="1" applyBorder="1" applyAlignment="1">
      <alignment horizontal="right" vertical="center" indent="1"/>
    </xf>
    <xf numFmtId="165" fontId="21" fillId="6" borderId="20" xfId="0" applyNumberFormat="1" applyFont="1" applyFill="1" applyBorder="1" applyAlignment="1">
      <alignment horizontal="right" vertical="center" indent="1"/>
    </xf>
    <xf numFmtId="165" fontId="21" fillId="6" borderId="21" xfId="0" applyNumberFormat="1" applyFont="1" applyFill="1" applyBorder="1" applyAlignment="1">
      <alignment horizontal="right" vertical="center" indent="1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5" fillId="0" borderId="14" xfId="0" applyFont="1" applyFill="1" applyBorder="1" applyAlignment="1"/>
    <xf numFmtId="0" fontId="0" fillId="0" borderId="16" xfId="0" applyBorder="1" applyAlignment="1"/>
    <xf numFmtId="0" fontId="0" fillId="0" borderId="19" xfId="0" applyBorder="1" applyAlignment="1"/>
    <xf numFmtId="0" fontId="0" fillId="0" borderId="21" xfId="0" applyBorder="1" applyAlignment="1"/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0" xfId="0" applyFont="1" applyAlignment="1"/>
    <xf numFmtId="1" fontId="21" fillId="5" borderId="14" xfId="0" applyNumberFormat="1" applyFont="1" applyFill="1" applyBorder="1" applyAlignment="1">
      <alignment horizontal="center" vertical="center"/>
    </xf>
    <xf numFmtId="1" fontId="7" fillId="5" borderId="15" xfId="0" applyNumberFormat="1" applyFont="1" applyFill="1" applyBorder="1" applyAlignment="1">
      <alignment horizontal="center" vertical="center"/>
    </xf>
    <xf numFmtId="1" fontId="7" fillId="5" borderId="16" xfId="0" applyNumberFormat="1" applyFont="1" applyFill="1" applyBorder="1" applyAlignment="1">
      <alignment horizontal="center" vertical="center"/>
    </xf>
    <xf numFmtId="1" fontId="7" fillId="5" borderId="19" xfId="0" applyNumberFormat="1" applyFont="1" applyFill="1" applyBorder="1" applyAlignment="1">
      <alignment horizontal="center" vertical="center"/>
    </xf>
    <xf numFmtId="1" fontId="7" fillId="5" borderId="20" xfId="0" applyNumberFormat="1" applyFont="1" applyFill="1" applyBorder="1" applyAlignment="1">
      <alignment horizontal="center" vertical="center"/>
    </xf>
    <xf numFmtId="1" fontId="7" fillId="5" borderId="21" xfId="0" applyNumberFormat="1" applyFont="1" applyFill="1" applyBorder="1" applyAlignment="1">
      <alignment horizontal="center" vertical="center"/>
    </xf>
    <xf numFmtId="166" fontId="21" fillId="6" borderId="14" xfId="0" applyNumberFormat="1" applyFont="1" applyFill="1" applyBorder="1" applyAlignment="1">
      <alignment horizontal="right" vertical="center" indent="1"/>
    </xf>
    <xf numFmtId="166" fontId="7" fillId="6" borderId="15" xfId="0" applyNumberFormat="1" applyFont="1" applyFill="1" applyBorder="1" applyAlignment="1">
      <alignment horizontal="right" vertical="center" indent="1"/>
    </xf>
    <xf numFmtId="166" fontId="7" fillId="6" borderId="16" xfId="0" applyNumberFormat="1" applyFont="1" applyFill="1" applyBorder="1" applyAlignment="1">
      <alignment horizontal="right" vertical="center" indent="1"/>
    </xf>
    <xf numFmtId="166" fontId="7" fillId="6" borderId="19" xfId="0" applyNumberFormat="1" applyFont="1" applyFill="1" applyBorder="1" applyAlignment="1">
      <alignment horizontal="right" vertical="center" indent="1"/>
    </xf>
    <xf numFmtId="166" fontId="7" fillId="6" borderId="20" xfId="0" applyNumberFormat="1" applyFont="1" applyFill="1" applyBorder="1" applyAlignment="1">
      <alignment horizontal="right" vertical="center" indent="1"/>
    </xf>
    <xf numFmtId="166" fontId="7" fillId="6" borderId="21" xfId="0" applyNumberFormat="1" applyFont="1" applyFill="1" applyBorder="1" applyAlignment="1">
      <alignment horizontal="right" vertical="center" indent="1"/>
    </xf>
    <xf numFmtId="166" fontId="21" fillId="6" borderId="15" xfId="0" applyNumberFormat="1" applyFont="1" applyFill="1" applyBorder="1" applyAlignment="1">
      <alignment horizontal="right" vertical="center" indent="1"/>
    </xf>
    <xf numFmtId="166" fontId="21" fillId="6" borderId="16" xfId="0" applyNumberFormat="1" applyFont="1" applyFill="1" applyBorder="1" applyAlignment="1">
      <alignment horizontal="right" vertical="center" indent="1"/>
    </xf>
    <xf numFmtId="166" fontId="21" fillId="6" borderId="19" xfId="0" applyNumberFormat="1" applyFont="1" applyFill="1" applyBorder="1" applyAlignment="1">
      <alignment horizontal="right" vertical="center" indent="1"/>
    </xf>
    <xf numFmtId="166" fontId="21" fillId="6" borderId="20" xfId="0" applyNumberFormat="1" applyFont="1" applyFill="1" applyBorder="1" applyAlignment="1">
      <alignment horizontal="right" vertical="center" indent="1"/>
    </xf>
    <xf numFmtId="166" fontId="21" fillId="6" borderId="21" xfId="0" applyNumberFormat="1" applyFont="1" applyFill="1" applyBorder="1" applyAlignment="1">
      <alignment horizontal="right" vertical="center" indent="1"/>
    </xf>
    <xf numFmtId="0" fontId="63" fillId="0" borderId="0" xfId="0" applyFont="1" applyAlignment="1">
      <alignment horizontal="center"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22" fillId="0" borderId="9" xfId="0" applyFont="1" applyBorder="1" applyAlignment="1">
      <alignment vertical="center"/>
    </xf>
    <xf numFmtId="0" fontId="0" fillId="0" borderId="0" xfId="0" applyFont="1" applyBorder="1" applyAlignment="1"/>
    <xf numFmtId="0" fontId="0" fillId="0" borderId="9" xfId="0" applyFont="1" applyBorder="1" applyAlignment="1"/>
    <xf numFmtId="0" fontId="2" fillId="2" borderId="0" xfId="0" applyFont="1" applyFill="1" applyBorder="1" applyAlignment="1" applyProtection="1">
      <alignment horizontal="center" vertical="center"/>
      <protection locked="0"/>
    </xf>
    <xf numFmtId="3" fontId="0" fillId="2" borderId="0" xfId="0" applyNumberFormat="1" applyFill="1" applyBorder="1" applyAlignment="1" applyProtection="1">
      <alignment horizontal="center" vertical="center"/>
      <protection locked="0"/>
    </xf>
    <xf numFmtId="3" fontId="0" fillId="2" borderId="13" xfId="0" applyNumberFormat="1" applyFill="1" applyBorder="1" applyAlignment="1" applyProtection="1">
      <alignment horizontal="center" vertical="center"/>
      <protection locked="0"/>
    </xf>
    <xf numFmtId="1" fontId="24" fillId="6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4" fontId="47" fillId="0" borderId="0" xfId="0" applyNumberFormat="1" applyFont="1" applyAlignment="1" applyProtection="1">
      <alignment horizontal="center" vertical="center"/>
      <protection locked="0"/>
    </xf>
    <xf numFmtId="14" fontId="47" fillId="0" borderId="13" xfId="0" applyNumberFormat="1" applyFont="1" applyBorder="1" applyAlignment="1" applyProtection="1">
      <alignment horizontal="center" vertical="center"/>
      <protection locked="0"/>
    </xf>
    <xf numFmtId="14" fontId="23" fillId="2" borderId="0" xfId="0" applyNumberFormat="1" applyFont="1" applyFill="1" applyBorder="1" applyAlignment="1" applyProtection="1">
      <alignment vertical="center"/>
      <protection locked="0"/>
    </xf>
    <xf numFmtId="164" fontId="7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/>
    <xf numFmtId="0" fontId="2" fillId="0" borderId="9" xfId="0" applyFont="1" applyBorder="1" applyAlignment="1"/>
    <xf numFmtId="0" fontId="26" fillId="0" borderId="0" xfId="0" applyFont="1" applyAlignment="1"/>
    <xf numFmtId="0" fontId="4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protection locked="0"/>
    </xf>
    <xf numFmtId="14" fontId="26" fillId="1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26" fillId="11" borderId="0" xfId="0" applyFont="1" applyFill="1" applyBorder="1" applyAlignment="1" applyProtection="1">
      <alignment vertical="center"/>
      <protection locked="0"/>
    </xf>
    <xf numFmtId="0" fontId="0" fillId="11" borderId="0" xfId="0" applyFill="1" applyAlignment="1"/>
    <xf numFmtId="0" fontId="26" fillId="0" borderId="0" xfId="0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 textRotation="180"/>
    </xf>
    <xf numFmtId="0" fontId="0" fillId="7" borderId="0" xfId="0" applyFill="1" applyBorder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CC"/>
      <color rgb="FFBCD13F"/>
      <color rgb="FFE4E76F"/>
      <color rgb="FFDDDDDD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G"/><Relationship Id="rId1" Type="http://schemas.openxmlformats.org/officeDocument/2006/relationships/image" Target="../media/image6.jpg"/><Relationship Id="rId4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jp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673100</xdr:colOff>
      <xdr:row>0</xdr:row>
      <xdr:rowOff>0</xdr:rowOff>
    </xdr:from>
    <xdr:to>
      <xdr:col>12</xdr:col>
      <xdr:colOff>764540</xdr:colOff>
      <xdr:row>4</xdr:row>
      <xdr:rowOff>129540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7100" y="0"/>
          <a:ext cx="1666240" cy="789940"/>
        </a:xfrm>
        <a:prstGeom prst="rect">
          <a:avLst/>
        </a:prstGeom>
      </xdr:spPr>
    </xdr:pic>
    <xdr:clientData/>
  </xdr:twoCellAnchor>
  <xdr:twoCellAnchor>
    <xdr:from>
      <xdr:col>0</xdr:col>
      <xdr:colOff>680719</xdr:colOff>
      <xdr:row>45</xdr:row>
      <xdr:rowOff>15240</xdr:rowOff>
    </xdr:from>
    <xdr:to>
      <xdr:col>11</xdr:col>
      <xdr:colOff>380999</xdr:colOff>
      <xdr:row>59</xdr:row>
      <xdr:rowOff>54428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0719" y="7493726"/>
          <a:ext cx="8441509" cy="2325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800" b="1">
              <a:latin typeface="MetaNormal" panose="00000400000000000000" pitchFamily="2" charset="0"/>
            </a:rPr>
            <a:t>Digitale Ausgabe zur bevorzugten Bearbeitung am PC</a:t>
          </a:r>
        </a:p>
        <a:p>
          <a:endParaRPr lang="de-DE" sz="1400" b="1">
            <a:latin typeface="MetaNormal" panose="00000400000000000000" pitchFamily="2" charset="0"/>
          </a:endParaRPr>
        </a:p>
        <a:p>
          <a:r>
            <a:rPr lang="de-DE" sz="2000">
              <a:latin typeface="MetaNormal" panose="00000400000000000000" pitchFamily="2" charset="0"/>
            </a:rPr>
            <a:t>- alle Formulare</a:t>
          </a:r>
        </a:p>
        <a:p>
          <a:r>
            <a:rPr lang="de-DE" sz="2000">
              <a:latin typeface="MetaNormal" panose="00000400000000000000" pitchFamily="2" charset="0"/>
            </a:rPr>
            <a:t>- alle Anschriften</a:t>
          </a:r>
        </a:p>
        <a:p>
          <a:r>
            <a:rPr lang="de-DE" sz="2000">
              <a:latin typeface="MetaNormal" panose="00000400000000000000" pitchFamily="2" charset="0"/>
            </a:rPr>
            <a:t>- automatisierte Berechnungen</a:t>
          </a:r>
        </a:p>
        <a:p>
          <a:r>
            <a:rPr lang="de-DE" sz="2000">
              <a:latin typeface="MetaNormal" panose="00000400000000000000" pitchFamily="2" charset="0"/>
            </a:rPr>
            <a:t>- einfacher Ausdruck</a:t>
          </a:r>
        </a:p>
      </xdr:txBody>
    </xdr:sp>
    <xdr:clientData/>
  </xdr:twoCellAnchor>
  <xdr:twoCellAnchor editAs="oneCell">
    <xdr:from>
      <xdr:col>0</xdr:col>
      <xdr:colOff>0</xdr:colOff>
      <xdr:row>7</xdr:row>
      <xdr:rowOff>15240</xdr:rowOff>
    </xdr:from>
    <xdr:to>
      <xdr:col>13</xdr:col>
      <xdr:colOff>76200</xdr:colOff>
      <xdr:row>27</xdr:row>
      <xdr:rowOff>53340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8869"/>
          <a:ext cx="10406743" cy="3303814"/>
        </a:xfrm>
        <a:prstGeom prst="rect">
          <a:avLst/>
        </a:prstGeom>
      </xdr:spPr>
    </xdr:pic>
    <xdr:clientData/>
  </xdr:twoCellAnchor>
  <xdr:twoCellAnchor>
    <xdr:from>
      <xdr:col>4</xdr:col>
      <xdr:colOff>601980</xdr:colOff>
      <xdr:row>23</xdr:row>
      <xdr:rowOff>7620</xdr:rowOff>
    </xdr:from>
    <xdr:to>
      <xdr:col>13</xdr:col>
      <xdr:colOff>10886</xdr:colOff>
      <xdr:row>27</xdr:row>
      <xdr:rowOff>30480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3839F730-4709-41F6-9CE8-1A90D3CD624F}"/>
            </a:ext>
          </a:extLst>
        </xdr:cNvPr>
        <xdr:cNvSpPr>
          <a:spLocks noChangeAspect="1"/>
        </xdr:cNvSpPr>
      </xdr:nvSpPr>
      <xdr:spPr>
        <a:xfrm>
          <a:off x="3780609" y="3893820"/>
          <a:ext cx="6560820" cy="676003"/>
        </a:xfrm>
        <a:prstGeom prst="rect">
          <a:avLst/>
        </a:prstGeom>
        <a:solidFill>
          <a:srgbClr val="BCD13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4000" b="1">
              <a:solidFill>
                <a:sysClr val="windowText" lastClr="000000"/>
              </a:solidFill>
              <a:latin typeface="MetaNormal" panose="00000400000000000000" pitchFamily="2" charset="0"/>
            </a:rPr>
            <a:t>Personalratswahlen 2021</a:t>
          </a:r>
        </a:p>
      </xdr:txBody>
    </xdr:sp>
    <xdr:clientData/>
  </xdr:twoCellAnchor>
  <xdr:twoCellAnchor>
    <xdr:from>
      <xdr:col>0</xdr:col>
      <xdr:colOff>97971</xdr:colOff>
      <xdr:row>63</xdr:row>
      <xdr:rowOff>10885</xdr:rowOff>
    </xdr:from>
    <xdr:to>
      <xdr:col>6</xdr:col>
      <xdr:colOff>163286</xdr:colOff>
      <xdr:row>64</xdr:row>
      <xdr:rowOff>97971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F23B36E8-624E-4893-8C10-5ACDF3F33E5E}"/>
            </a:ext>
          </a:extLst>
        </xdr:cNvPr>
        <xdr:cNvSpPr txBox="1"/>
      </xdr:nvSpPr>
      <xdr:spPr>
        <a:xfrm>
          <a:off x="97971" y="10428514"/>
          <a:ext cx="4833258" cy="261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© Verband Bildung und Erziehung (VBE) Rheinland-Pfalt 2021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548640</xdr:colOff>
      <xdr:row>10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828800"/>
        </a:xfrm>
        <a:prstGeom prst="rect">
          <a:avLst/>
        </a:prstGeom>
      </xdr:spPr>
    </xdr:pic>
    <xdr:clientData/>
  </xdr:twoCellAnchor>
  <xdr:twoCellAnchor editAs="oneCell">
    <xdr:from>
      <xdr:col>2</xdr:col>
      <xdr:colOff>670560</xdr:colOff>
      <xdr:row>58</xdr:row>
      <xdr:rowOff>68580</xdr:rowOff>
    </xdr:from>
    <xdr:to>
      <xdr:col>5</xdr:col>
      <xdr:colOff>92307</xdr:colOff>
      <xdr:row>64</xdr:row>
      <xdr:rowOff>60960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520" y="10949940"/>
          <a:ext cx="1799187" cy="998220"/>
        </a:xfrm>
        <a:prstGeom prst="rect">
          <a:avLst/>
        </a:prstGeom>
      </xdr:spPr>
    </xdr:pic>
    <xdr:clientData/>
  </xdr:twoCellAnchor>
  <xdr:twoCellAnchor editAs="oneCell">
    <xdr:from>
      <xdr:col>8</xdr:col>
      <xdr:colOff>104140</xdr:colOff>
      <xdr:row>57</xdr:row>
      <xdr:rowOff>157480</xdr:rowOff>
    </xdr:from>
    <xdr:to>
      <xdr:col>12</xdr:col>
      <xdr:colOff>510540</xdr:colOff>
      <xdr:row>64</xdr:row>
      <xdr:rowOff>207010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A04409A-73E4-41E3-ADB8-DC9DF3ED3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3340" y="10634980"/>
          <a:ext cx="3556000" cy="12560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12700</xdr:colOff>
      <xdr:row>15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7000" cy="1905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94</xdr:row>
      <xdr:rowOff>0</xdr:rowOff>
    </xdr:from>
    <xdr:to>
      <xdr:col>11</xdr:col>
      <xdr:colOff>274320</xdr:colOff>
      <xdr:row>102</xdr:row>
      <xdr:rowOff>8308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640" y="10972800"/>
          <a:ext cx="2567940" cy="983668"/>
        </a:xfrm>
        <a:prstGeom prst="rect">
          <a:avLst/>
        </a:prstGeom>
      </xdr:spPr>
    </xdr:pic>
    <xdr:clientData/>
  </xdr:twoCellAnchor>
  <xdr:twoCellAnchor editAs="oneCell">
    <xdr:from>
      <xdr:col>23</xdr:col>
      <xdr:colOff>114300</xdr:colOff>
      <xdr:row>68</xdr:row>
      <xdr:rowOff>120478</xdr:rowOff>
    </xdr:from>
    <xdr:to>
      <xdr:col>25</xdr:col>
      <xdr:colOff>198120</xdr:colOff>
      <xdr:row>71</xdr:row>
      <xdr:rowOff>60960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0480" y="8411038"/>
          <a:ext cx="739140" cy="306242"/>
        </a:xfrm>
        <a:prstGeom prst="rect">
          <a:avLst/>
        </a:prstGeom>
      </xdr:spPr>
    </xdr:pic>
    <xdr:clientData/>
  </xdr:twoCellAnchor>
  <xdr:twoCellAnchor editAs="oneCell">
    <xdr:from>
      <xdr:col>12</xdr:col>
      <xdr:colOff>167640</xdr:colOff>
      <xdr:row>63</xdr:row>
      <xdr:rowOff>3082</xdr:rowOff>
    </xdr:from>
    <xdr:to>
      <xdr:col>13</xdr:col>
      <xdr:colOff>30480</xdr:colOff>
      <xdr:row>64</xdr:row>
      <xdr:rowOff>60960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9560" y="7684042"/>
          <a:ext cx="190500" cy="1797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38099</xdr:colOff>
      <xdr:row>96</xdr:row>
      <xdr:rowOff>43380</xdr:rowOff>
    </xdr:from>
    <xdr:to>
      <xdr:col>6</xdr:col>
      <xdr:colOff>763759</xdr:colOff>
      <xdr:row>99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48489A3-C458-4E73-85D1-1478197BB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959" y="17508420"/>
          <a:ext cx="725660" cy="703380"/>
        </a:xfrm>
        <a:prstGeom prst="rect">
          <a:avLst/>
        </a:prstGeom>
      </xdr:spPr>
    </xdr:pic>
    <xdr:clientData/>
  </xdr:twoCellAnchor>
  <xdr:twoCellAnchor editAs="oneCell">
    <xdr:from>
      <xdr:col>5</xdr:col>
      <xdr:colOff>510540</xdr:colOff>
      <xdr:row>105</xdr:row>
      <xdr:rowOff>38100</xdr:rowOff>
    </xdr:from>
    <xdr:to>
      <xdr:col>6</xdr:col>
      <xdr:colOff>734747</xdr:colOff>
      <xdr:row>108</xdr:row>
      <xdr:rowOff>49530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3CA5B50-643C-4056-ADDE-2730B9063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5820" y="19286220"/>
          <a:ext cx="1054787" cy="605790"/>
        </a:xfrm>
        <a:prstGeom prst="rect">
          <a:avLst/>
        </a:prstGeom>
      </xdr:spPr>
    </xdr:pic>
    <xdr:clientData/>
  </xdr:twoCellAnchor>
  <xdr:twoCellAnchor editAs="oneCell">
    <xdr:from>
      <xdr:col>5</xdr:col>
      <xdr:colOff>441960</xdr:colOff>
      <xdr:row>114</xdr:row>
      <xdr:rowOff>24191</xdr:rowOff>
    </xdr:from>
    <xdr:to>
      <xdr:col>6</xdr:col>
      <xdr:colOff>784860</xdr:colOff>
      <xdr:row>117</xdr:row>
      <xdr:rowOff>63137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13ED6AE-ABFB-4992-B909-45D782D74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240" y="21078251"/>
          <a:ext cx="1173480" cy="633306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</xdr:colOff>
      <xdr:row>124</xdr:row>
      <xdr:rowOff>15240</xdr:rowOff>
    </xdr:from>
    <xdr:to>
      <xdr:col>6</xdr:col>
      <xdr:colOff>805543</xdr:colOff>
      <xdr:row>127</xdr:row>
      <xdr:rowOff>91440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F2B3272C-58D0-422C-859C-BB311590D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23149560"/>
          <a:ext cx="790303" cy="670560"/>
        </a:xfrm>
        <a:prstGeom prst="rect">
          <a:avLst/>
        </a:prstGeom>
      </xdr:spPr>
    </xdr:pic>
    <xdr:clientData/>
  </xdr:twoCellAnchor>
  <xdr:twoCellAnchor editAs="oneCell">
    <xdr:from>
      <xdr:col>5</xdr:col>
      <xdr:colOff>807720</xdr:colOff>
      <xdr:row>134</xdr:row>
      <xdr:rowOff>22860</xdr:rowOff>
    </xdr:from>
    <xdr:to>
      <xdr:col>6</xdr:col>
      <xdr:colOff>802005</xdr:colOff>
      <xdr:row>138</xdr:row>
      <xdr:rowOff>24765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730B283-7770-44E1-8449-AD47C007F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5214580"/>
          <a:ext cx="824865" cy="824865"/>
        </a:xfrm>
        <a:prstGeom prst="rect">
          <a:avLst/>
        </a:prstGeom>
      </xdr:spPr>
    </xdr:pic>
    <xdr:clientData/>
  </xdr:twoCellAnchor>
  <xdr:twoCellAnchor editAs="oneCell">
    <xdr:from>
      <xdr:col>5</xdr:col>
      <xdr:colOff>701040</xdr:colOff>
      <xdr:row>144</xdr:row>
      <xdr:rowOff>45720</xdr:rowOff>
    </xdr:from>
    <xdr:to>
      <xdr:col>6</xdr:col>
      <xdr:colOff>801043</xdr:colOff>
      <xdr:row>146</xdr:row>
      <xdr:rowOff>205740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FDCD46D-2E73-41CD-83E9-F1BD87FA2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6320" y="28094940"/>
          <a:ext cx="930583" cy="5257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76200</xdr:rowOff>
    </xdr:from>
    <xdr:to>
      <xdr:col>1</xdr:col>
      <xdr:colOff>320040</xdr:colOff>
      <xdr:row>58</xdr:row>
      <xdr:rowOff>22860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327660" y="6781800"/>
          <a:ext cx="320040" cy="31242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106680</xdr:colOff>
      <xdr:row>21</xdr:row>
      <xdr:rowOff>0</xdr:rowOff>
    </xdr:from>
    <xdr:to>
      <xdr:col>21</xdr:col>
      <xdr:colOff>198120</xdr:colOff>
      <xdr:row>23</xdr:row>
      <xdr:rowOff>114300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6659880" y="2560320"/>
          <a:ext cx="419100" cy="3581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20</xdr:col>
      <xdr:colOff>114300</xdr:colOff>
      <xdr:row>24</xdr:row>
      <xdr:rowOff>0</xdr:rowOff>
    </xdr:from>
    <xdr:to>
      <xdr:col>21</xdr:col>
      <xdr:colOff>205740</xdr:colOff>
      <xdr:row>26</xdr:row>
      <xdr:rowOff>114300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SpPr/>
      </xdr:nvSpPr>
      <xdr:spPr>
        <a:xfrm>
          <a:off x="6667500" y="2926080"/>
          <a:ext cx="419100" cy="3581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20</xdr:col>
      <xdr:colOff>114300</xdr:colOff>
      <xdr:row>27</xdr:row>
      <xdr:rowOff>0</xdr:rowOff>
    </xdr:from>
    <xdr:to>
      <xdr:col>21</xdr:col>
      <xdr:colOff>205740</xdr:colOff>
      <xdr:row>29</xdr:row>
      <xdr:rowOff>114300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/>
      </xdr:nvSpPr>
      <xdr:spPr>
        <a:xfrm>
          <a:off x="6667500" y="3291840"/>
          <a:ext cx="419100" cy="3581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20</xdr:col>
      <xdr:colOff>114300</xdr:colOff>
      <xdr:row>30</xdr:row>
      <xdr:rowOff>0</xdr:rowOff>
    </xdr:from>
    <xdr:to>
      <xdr:col>21</xdr:col>
      <xdr:colOff>205740</xdr:colOff>
      <xdr:row>32</xdr:row>
      <xdr:rowOff>114300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/>
      </xdr:nvSpPr>
      <xdr:spPr>
        <a:xfrm>
          <a:off x="6667500" y="3657600"/>
          <a:ext cx="419100" cy="3581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20</xdr:col>
      <xdr:colOff>114300</xdr:colOff>
      <xdr:row>33</xdr:row>
      <xdr:rowOff>0</xdr:rowOff>
    </xdr:from>
    <xdr:to>
      <xdr:col>21</xdr:col>
      <xdr:colOff>205740</xdr:colOff>
      <xdr:row>35</xdr:row>
      <xdr:rowOff>114300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/>
      </xdr:nvSpPr>
      <xdr:spPr>
        <a:xfrm>
          <a:off x="6667500" y="4023360"/>
          <a:ext cx="419100" cy="3581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20</xdr:col>
      <xdr:colOff>106680</xdr:colOff>
      <xdr:row>36</xdr:row>
      <xdr:rowOff>0</xdr:rowOff>
    </xdr:from>
    <xdr:to>
      <xdr:col>21</xdr:col>
      <xdr:colOff>198120</xdr:colOff>
      <xdr:row>38</xdr:row>
      <xdr:rowOff>114300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/>
      </xdr:nvSpPr>
      <xdr:spPr>
        <a:xfrm>
          <a:off x="6659880" y="4389120"/>
          <a:ext cx="419100" cy="3581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20</xdr:col>
      <xdr:colOff>114300</xdr:colOff>
      <xdr:row>39</xdr:row>
      <xdr:rowOff>0</xdr:rowOff>
    </xdr:from>
    <xdr:to>
      <xdr:col>21</xdr:col>
      <xdr:colOff>205740</xdr:colOff>
      <xdr:row>41</xdr:row>
      <xdr:rowOff>114300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1900-00000D000000}"/>
            </a:ext>
          </a:extLst>
        </xdr:cNvPr>
        <xdr:cNvSpPr/>
      </xdr:nvSpPr>
      <xdr:spPr>
        <a:xfrm>
          <a:off x="6667500" y="4754880"/>
          <a:ext cx="419100" cy="3581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20</xdr:col>
      <xdr:colOff>137160</xdr:colOff>
      <xdr:row>42</xdr:row>
      <xdr:rowOff>0</xdr:rowOff>
    </xdr:from>
    <xdr:to>
      <xdr:col>21</xdr:col>
      <xdr:colOff>228600</xdr:colOff>
      <xdr:row>44</xdr:row>
      <xdr:rowOff>114300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1900-00000F000000}"/>
            </a:ext>
          </a:extLst>
        </xdr:cNvPr>
        <xdr:cNvSpPr/>
      </xdr:nvSpPr>
      <xdr:spPr>
        <a:xfrm>
          <a:off x="6690360" y="5120640"/>
          <a:ext cx="419100" cy="3581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20</xdr:col>
      <xdr:colOff>129540</xdr:colOff>
      <xdr:row>45</xdr:row>
      <xdr:rowOff>0</xdr:rowOff>
    </xdr:from>
    <xdr:to>
      <xdr:col>21</xdr:col>
      <xdr:colOff>220980</xdr:colOff>
      <xdr:row>47</xdr:row>
      <xdr:rowOff>114300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00000000-0008-0000-1900-000010000000}"/>
            </a:ext>
          </a:extLst>
        </xdr:cNvPr>
        <xdr:cNvSpPr/>
      </xdr:nvSpPr>
      <xdr:spPr>
        <a:xfrm>
          <a:off x="6682740" y="5486400"/>
          <a:ext cx="419100" cy="3581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20</xdr:col>
      <xdr:colOff>137160</xdr:colOff>
      <xdr:row>48</xdr:row>
      <xdr:rowOff>0</xdr:rowOff>
    </xdr:from>
    <xdr:to>
      <xdr:col>21</xdr:col>
      <xdr:colOff>228600</xdr:colOff>
      <xdr:row>50</xdr:row>
      <xdr:rowOff>114300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00000000-0008-0000-1900-000011000000}"/>
            </a:ext>
          </a:extLst>
        </xdr:cNvPr>
        <xdr:cNvSpPr/>
      </xdr:nvSpPr>
      <xdr:spPr>
        <a:xfrm>
          <a:off x="6690360" y="5852160"/>
          <a:ext cx="419100" cy="3581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20</xdr:col>
      <xdr:colOff>137160</xdr:colOff>
      <xdr:row>51</xdr:row>
      <xdr:rowOff>0</xdr:rowOff>
    </xdr:from>
    <xdr:to>
      <xdr:col>21</xdr:col>
      <xdr:colOff>228600</xdr:colOff>
      <xdr:row>53</xdr:row>
      <xdr:rowOff>114300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00000000-0008-0000-1900-000012000000}"/>
            </a:ext>
          </a:extLst>
        </xdr:cNvPr>
        <xdr:cNvSpPr/>
      </xdr:nvSpPr>
      <xdr:spPr>
        <a:xfrm>
          <a:off x="6690360" y="6217920"/>
          <a:ext cx="419100" cy="3581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20</xdr:col>
      <xdr:colOff>137160</xdr:colOff>
      <xdr:row>54</xdr:row>
      <xdr:rowOff>0</xdr:rowOff>
    </xdr:from>
    <xdr:to>
      <xdr:col>21</xdr:col>
      <xdr:colOff>228600</xdr:colOff>
      <xdr:row>56</xdr:row>
      <xdr:rowOff>114300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00000000-0008-0000-1900-000013000000}"/>
            </a:ext>
          </a:extLst>
        </xdr:cNvPr>
        <xdr:cNvSpPr/>
      </xdr:nvSpPr>
      <xdr:spPr>
        <a:xfrm>
          <a:off x="6690360" y="6583680"/>
          <a:ext cx="419100" cy="3581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20</xdr:col>
      <xdr:colOff>137160</xdr:colOff>
      <xdr:row>57</xdr:row>
      <xdr:rowOff>0</xdr:rowOff>
    </xdr:from>
    <xdr:to>
      <xdr:col>21</xdr:col>
      <xdr:colOff>228600</xdr:colOff>
      <xdr:row>59</xdr:row>
      <xdr:rowOff>114300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00000000-0008-0000-1900-000015000000}"/>
            </a:ext>
          </a:extLst>
        </xdr:cNvPr>
        <xdr:cNvSpPr/>
      </xdr:nvSpPr>
      <xdr:spPr>
        <a:xfrm>
          <a:off x="6690360" y="6949440"/>
          <a:ext cx="419100" cy="3581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20</xdr:col>
      <xdr:colOff>144780</xdr:colOff>
      <xdr:row>60</xdr:row>
      <xdr:rowOff>0</xdr:rowOff>
    </xdr:from>
    <xdr:to>
      <xdr:col>21</xdr:col>
      <xdr:colOff>236220</xdr:colOff>
      <xdr:row>62</xdr:row>
      <xdr:rowOff>114300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1900-000017000000}"/>
            </a:ext>
          </a:extLst>
        </xdr:cNvPr>
        <xdr:cNvSpPr/>
      </xdr:nvSpPr>
      <xdr:spPr>
        <a:xfrm>
          <a:off x="6697980" y="7315200"/>
          <a:ext cx="419100" cy="3581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21</xdr:row>
      <xdr:rowOff>0</xdr:rowOff>
    </xdr:from>
    <xdr:to>
      <xdr:col>21</xdr:col>
      <xdr:colOff>205740</xdr:colOff>
      <xdr:row>23</xdr:row>
      <xdr:rowOff>114300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6667500" y="2560320"/>
          <a:ext cx="419100" cy="3581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20</xdr:col>
      <xdr:colOff>114300</xdr:colOff>
      <xdr:row>46</xdr:row>
      <xdr:rowOff>0</xdr:rowOff>
    </xdr:from>
    <xdr:to>
      <xdr:col>21</xdr:col>
      <xdr:colOff>205740</xdr:colOff>
      <xdr:row>48</xdr:row>
      <xdr:rowOff>114300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/>
      </xdr:nvSpPr>
      <xdr:spPr>
        <a:xfrm>
          <a:off x="6667500" y="2560320"/>
          <a:ext cx="419100" cy="3581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20</xdr:col>
      <xdr:colOff>114300</xdr:colOff>
      <xdr:row>71</xdr:row>
      <xdr:rowOff>0</xdr:rowOff>
    </xdr:from>
    <xdr:to>
      <xdr:col>21</xdr:col>
      <xdr:colOff>205740</xdr:colOff>
      <xdr:row>73</xdr:row>
      <xdr:rowOff>114300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/>
      </xdr:nvSpPr>
      <xdr:spPr>
        <a:xfrm>
          <a:off x="6667500" y="2560320"/>
          <a:ext cx="419100" cy="3581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6" tint="0.39997558519241921"/>
  </sheetPr>
  <dimension ref="A1:N65"/>
  <sheetViews>
    <sheetView showGridLines="0" tabSelected="1" topLeftCell="A131" zoomScale="56" zoomScaleNormal="56" workbookViewId="0">
      <selection activeCell="H167" sqref="H167"/>
    </sheetView>
  </sheetViews>
  <sheetFormatPr baseColWidth="10" defaultRowHeight="13.2" x14ac:dyDescent="0.25"/>
  <sheetData>
    <row r="1" spans="1:13" x14ac:dyDescent="0.25">
      <c r="A1" s="16"/>
      <c r="B1" s="16"/>
      <c r="C1" s="16"/>
      <c r="D1" s="16"/>
      <c r="E1" s="502"/>
      <c r="F1" s="503"/>
      <c r="G1" s="503"/>
      <c r="H1" s="503"/>
      <c r="I1" s="503"/>
      <c r="J1" s="503"/>
      <c r="K1" s="503"/>
      <c r="L1" s="503"/>
      <c r="M1" s="503"/>
    </row>
    <row r="2" spans="1:13" x14ac:dyDescent="0.25">
      <c r="A2" s="500" t="s">
        <v>13</v>
      </c>
      <c r="B2" s="501"/>
      <c r="C2" s="501"/>
      <c r="D2" s="16"/>
      <c r="E2" s="503"/>
      <c r="F2" s="503"/>
      <c r="G2" s="503"/>
      <c r="H2" s="503"/>
      <c r="I2" s="503"/>
      <c r="J2" s="503"/>
      <c r="K2" s="503"/>
      <c r="L2" s="503"/>
      <c r="M2" s="503"/>
    </row>
    <row r="3" spans="1:13" x14ac:dyDescent="0.25">
      <c r="A3" s="501"/>
      <c r="B3" s="501"/>
      <c r="C3" s="501"/>
      <c r="D3" s="18"/>
      <c r="E3" s="503"/>
      <c r="F3" s="503"/>
      <c r="G3" s="503"/>
      <c r="H3" s="503"/>
      <c r="I3" s="503"/>
      <c r="J3" s="503"/>
      <c r="K3" s="503"/>
      <c r="L3" s="503"/>
      <c r="M3" s="503"/>
    </row>
    <row r="4" spans="1:13" x14ac:dyDescent="0.25">
      <c r="A4" s="16"/>
      <c r="B4" s="16"/>
      <c r="C4" s="16"/>
      <c r="D4" s="16"/>
      <c r="E4" s="503"/>
      <c r="F4" s="503"/>
      <c r="G4" s="503"/>
      <c r="H4" s="503"/>
      <c r="I4" s="503"/>
      <c r="J4" s="503"/>
      <c r="K4" s="503"/>
      <c r="L4" s="503"/>
      <c r="M4" s="503"/>
    </row>
    <row r="5" spans="1:13" x14ac:dyDescent="0.25">
      <c r="A5" s="16"/>
      <c r="B5" s="16"/>
      <c r="C5" s="16"/>
      <c r="D5" s="16"/>
      <c r="E5" s="503"/>
      <c r="F5" s="503"/>
      <c r="G5" s="503"/>
      <c r="H5" s="503"/>
      <c r="I5" s="503"/>
      <c r="J5" s="503"/>
      <c r="K5" s="503"/>
      <c r="L5" s="503"/>
      <c r="M5" s="503"/>
    </row>
    <row r="6" spans="1:13" ht="18" customHeight="1" x14ac:dyDescent="0.25">
      <c r="A6" s="505" t="s">
        <v>461</v>
      </c>
      <c r="B6" s="506"/>
      <c r="C6" s="506"/>
      <c r="D6" s="506"/>
      <c r="E6" s="506"/>
      <c r="F6" s="507"/>
      <c r="G6" s="507"/>
      <c r="H6" s="507"/>
      <c r="I6" s="507"/>
    </row>
    <row r="7" spans="1:13" ht="18" customHeight="1" x14ac:dyDescent="0.25">
      <c r="A7" s="506"/>
      <c r="B7" s="506"/>
      <c r="C7" s="506"/>
      <c r="D7" s="506"/>
      <c r="E7" s="506"/>
      <c r="F7" s="507"/>
      <c r="G7" s="507"/>
      <c r="H7" s="507"/>
      <c r="I7" s="507"/>
    </row>
    <row r="8" spans="1:13" x14ac:dyDescent="0.25">
      <c r="A8" s="17"/>
      <c r="B8" s="17"/>
      <c r="C8" s="17"/>
      <c r="D8" s="17"/>
      <c r="E8" s="17"/>
      <c r="F8" s="17"/>
      <c r="G8" s="17"/>
    </row>
    <row r="9" spans="1:13" x14ac:dyDescent="0.25">
      <c r="A9" s="17"/>
      <c r="B9" s="17"/>
      <c r="C9" s="17"/>
      <c r="D9" s="17"/>
      <c r="E9" s="17"/>
      <c r="F9" s="17"/>
      <c r="G9" s="17"/>
    </row>
    <row r="10" spans="1:13" x14ac:dyDescent="0.25">
      <c r="A10" s="17"/>
      <c r="B10" s="17"/>
      <c r="C10" s="17"/>
      <c r="D10" s="17"/>
      <c r="E10" s="17"/>
      <c r="F10" s="17"/>
      <c r="G10" s="17"/>
    </row>
    <row r="11" spans="1:13" x14ac:dyDescent="0.25">
      <c r="A11" s="17"/>
      <c r="B11" s="17"/>
      <c r="C11" s="17"/>
      <c r="D11" s="17"/>
      <c r="E11" s="17"/>
      <c r="F11" s="17"/>
      <c r="G11" s="17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x14ac:dyDescent="0.25">
      <c r="A14" s="17"/>
      <c r="B14" s="17"/>
      <c r="C14" s="17"/>
      <c r="D14" s="17"/>
      <c r="E14" s="17"/>
      <c r="F14" s="17"/>
      <c r="G14" s="17"/>
    </row>
    <row r="15" spans="1:13" x14ac:dyDescent="0.25">
      <c r="A15" s="17"/>
      <c r="B15" s="17"/>
      <c r="C15" s="17"/>
      <c r="D15" s="17"/>
      <c r="E15" s="17"/>
      <c r="F15" s="17"/>
      <c r="G15" s="17"/>
    </row>
    <row r="16" spans="1:13" x14ac:dyDescent="0.25">
      <c r="A16" s="17"/>
      <c r="B16" s="17"/>
      <c r="C16" s="17"/>
      <c r="D16" s="17"/>
      <c r="E16" s="17"/>
      <c r="F16" s="17"/>
      <c r="G16" s="17"/>
    </row>
    <row r="17" spans="1:13" x14ac:dyDescent="0.25">
      <c r="A17" s="17"/>
      <c r="B17" s="17"/>
      <c r="C17" s="17"/>
      <c r="D17" s="17"/>
      <c r="E17" s="17"/>
      <c r="F17" s="17"/>
      <c r="G17" s="17"/>
    </row>
    <row r="18" spans="1:13" x14ac:dyDescent="0.25">
      <c r="A18" s="17"/>
      <c r="B18" s="17"/>
      <c r="C18" s="17"/>
      <c r="D18" s="17"/>
      <c r="E18" s="17"/>
      <c r="F18" s="17"/>
      <c r="G18" s="17"/>
    </row>
    <row r="19" spans="1:13" x14ac:dyDescent="0.25">
      <c r="A19" s="17"/>
      <c r="B19" s="17"/>
      <c r="C19" s="17"/>
      <c r="D19" s="17"/>
      <c r="E19" s="17"/>
      <c r="F19" s="17"/>
      <c r="G19" s="17"/>
    </row>
    <row r="20" spans="1:13" x14ac:dyDescent="0.25">
      <c r="A20" s="17"/>
      <c r="B20" s="17"/>
      <c r="C20" s="17"/>
      <c r="D20" s="17"/>
      <c r="E20" s="17"/>
      <c r="F20" s="17"/>
      <c r="G20" s="17"/>
    </row>
    <row r="21" spans="1:13" x14ac:dyDescent="0.25">
      <c r="A21" s="17"/>
      <c r="B21" s="17"/>
      <c r="C21" s="17"/>
      <c r="D21" s="17"/>
      <c r="E21" s="17"/>
      <c r="F21" s="17"/>
      <c r="G21" s="17"/>
    </row>
    <row r="22" spans="1:13" x14ac:dyDescent="0.25">
      <c r="A22" s="17"/>
      <c r="B22" s="17"/>
      <c r="C22" s="17"/>
      <c r="D22" s="17"/>
      <c r="E22" s="17"/>
      <c r="F22" s="17"/>
      <c r="G22" s="17"/>
    </row>
    <row r="23" spans="1:13" x14ac:dyDescent="0.25">
      <c r="A23" s="17"/>
      <c r="B23" s="17"/>
      <c r="C23" s="17"/>
      <c r="D23" s="17"/>
      <c r="E23" s="17"/>
      <c r="F23" s="17"/>
      <c r="G23" s="17"/>
    </row>
    <row r="24" spans="1:13" x14ac:dyDescent="0.25">
      <c r="A24" s="17"/>
      <c r="B24" s="17"/>
      <c r="C24" s="17"/>
      <c r="D24" s="17"/>
      <c r="E24" s="17"/>
      <c r="F24" s="17"/>
      <c r="G24" s="17"/>
    </row>
    <row r="25" spans="1:13" x14ac:dyDescent="0.25">
      <c r="A25" s="17"/>
      <c r="B25" s="17"/>
      <c r="C25" s="17"/>
      <c r="D25" s="17"/>
      <c r="E25" s="17"/>
      <c r="F25" s="17"/>
      <c r="G25" s="17"/>
    </row>
    <row r="26" spans="1:13" x14ac:dyDescent="0.25">
      <c r="A26" s="17"/>
      <c r="B26" s="17"/>
      <c r="C26" s="17"/>
      <c r="D26" s="17"/>
      <c r="E26" s="17"/>
      <c r="F26" s="17"/>
      <c r="G26" s="17"/>
    </row>
    <row r="27" spans="1:13" x14ac:dyDescent="0.25">
      <c r="A27" s="17"/>
      <c r="B27" s="17"/>
      <c r="C27" s="17"/>
      <c r="D27" s="17"/>
      <c r="E27" s="17"/>
      <c r="F27" s="17"/>
      <c r="G27" s="17"/>
    </row>
    <row r="28" spans="1:13" x14ac:dyDescent="0.25">
      <c r="A28" s="17"/>
      <c r="B28" s="17"/>
      <c r="C28" s="17"/>
      <c r="D28" s="17"/>
      <c r="E28" s="17"/>
      <c r="F28" s="17"/>
      <c r="G28" s="17"/>
    </row>
    <row r="29" spans="1:13" ht="13.2" customHeight="1" x14ac:dyDescent="0.25">
      <c r="A29" s="504"/>
      <c r="B29" s="503"/>
      <c r="C29" s="503"/>
      <c r="D29" s="503"/>
      <c r="E29" s="503"/>
      <c r="F29" s="503"/>
      <c r="G29" s="503"/>
      <c r="H29" s="503"/>
      <c r="I29" s="503"/>
      <c r="J29" s="503"/>
      <c r="K29" s="503"/>
      <c r="L29" s="503"/>
      <c r="M29" s="503"/>
    </row>
    <row r="30" spans="1:13" x14ac:dyDescent="0.25">
      <c r="A30" s="503"/>
      <c r="B30" s="503"/>
      <c r="C30" s="503"/>
      <c r="D30" s="503"/>
      <c r="E30" s="503"/>
      <c r="F30" s="503"/>
      <c r="G30" s="503"/>
      <c r="H30" s="503"/>
      <c r="I30" s="503"/>
      <c r="J30" s="503"/>
      <c r="K30" s="503"/>
      <c r="L30" s="503"/>
      <c r="M30" s="503"/>
    </row>
    <row r="31" spans="1:13" x14ac:dyDescent="0.25">
      <c r="A31" s="503"/>
      <c r="B31" s="503"/>
      <c r="C31" s="503"/>
      <c r="D31" s="503"/>
      <c r="E31" s="503"/>
      <c r="F31" s="503"/>
      <c r="G31" s="503"/>
      <c r="H31" s="503"/>
      <c r="I31" s="503"/>
      <c r="J31" s="503"/>
      <c r="K31" s="503"/>
      <c r="L31" s="503"/>
      <c r="M31" s="503"/>
    </row>
    <row r="32" spans="1:13" x14ac:dyDescent="0.25">
      <c r="A32" s="503"/>
      <c r="B32" s="503"/>
      <c r="C32" s="503"/>
      <c r="D32" s="503"/>
      <c r="E32" s="503"/>
      <c r="F32" s="503"/>
      <c r="G32" s="503"/>
      <c r="H32" s="503"/>
      <c r="I32" s="503"/>
      <c r="J32" s="503"/>
      <c r="K32" s="503"/>
      <c r="L32" s="503"/>
      <c r="M32" s="503"/>
    </row>
    <row r="33" spans="1:13" x14ac:dyDescent="0.25">
      <c r="A33" s="503"/>
      <c r="B33" s="503"/>
      <c r="C33" s="503"/>
      <c r="D33" s="503"/>
      <c r="E33" s="503"/>
      <c r="F33" s="503"/>
      <c r="G33" s="503"/>
      <c r="H33" s="503"/>
      <c r="I33" s="503"/>
      <c r="J33" s="503"/>
      <c r="K33" s="503"/>
      <c r="L33" s="503"/>
      <c r="M33" s="503"/>
    </row>
    <row r="34" spans="1:13" x14ac:dyDescent="0.25">
      <c r="A34" s="503"/>
      <c r="B34" s="503"/>
      <c r="C34" s="503"/>
      <c r="D34" s="503"/>
      <c r="E34" s="503"/>
      <c r="F34" s="503"/>
      <c r="G34" s="503"/>
      <c r="H34" s="503"/>
      <c r="I34" s="503"/>
      <c r="J34" s="503"/>
      <c r="K34" s="503"/>
      <c r="L34" s="503"/>
      <c r="M34" s="503"/>
    </row>
    <row r="35" spans="1:13" x14ac:dyDescent="0.25">
      <c r="A35" s="503"/>
      <c r="B35" s="503"/>
      <c r="C35" s="503"/>
      <c r="D35" s="503"/>
      <c r="E35" s="503"/>
      <c r="F35" s="503"/>
      <c r="G35" s="503"/>
      <c r="H35" s="503"/>
      <c r="I35" s="503"/>
      <c r="J35" s="503"/>
      <c r="K35" s="503"/>
      <c r="L35" s="503"/>
      <c r="M35" s="503"/>
    </row>
    <row r="36" spans="1:13" x14ac:dyDescent="0.25">
      <c r="A36" s="503"/>
      <c r="B36" s="503"/>
      <c r="C36" s="503"/>
      <c r="D36" s="503"/>
      <c r="E36" s="503"/>
      <c r="F36" s="503"/>
      <c r="G36" s="503"/>
      <c r="H36" s="503"/>
      <c r="I36" s="503"/>
      <c r="J36" s="503"/>
      <c r="K36" s="503"/>
      <c r="L36" s="503"/>
      <c r="M36" s="503"/>
    </row>
    <row r="37" spans="1:13" x14ac:dyDescent="0.25">
      <c r="A37" s="503"/>
      <c r="B37" s="503"/>
      <c r="C37" s="503"/>
      <c r="D37" s="503"/>
      <c r="E37" s="503"/>
      <c r="F37" s="503"/>
      <c r="G37" s="503"/>
      <c r="H37" s="503"/>
      <c r="I37" s="503"/>
      <c r="J37" s="503"/>
      <c r="K37" s="503"/>
      <c r="L37" s="503"/>
      <c r="M37" s="503"/>
    </row>
    <row r="38" spans="1:13" x14ac:dyDescent="0.25">
      <c r="A38" s="503"/>
      <c r="B38" s="503"/>
      <c r="C38" s="503"/>
      <c r="D38" s="503"/>
      <c r="E38" s="503"/>
      <c r="F38" s="503"/>
      <c r="G38" s="503"/>
      <c r="H38" s="503"/>
      <c r="I38" s="503"/>
      <c r="J38" s="503"/>
      <c r="K38" s="503"/>
      <c r="L38" s="503"/>
      <c r="M38" s="503"/>
    </row>
    <row r="39" spans="1:13" x14ac:dyDescent="0.25">
      <c r="A39" s="503"/>
      <c r="B39" s="503"/>
      <c r="C39" s="503"/>
      <c r="D39" s="503"/>
      <c r="E39" s="503"/>
      <c r="F39" s="503"/>
      <c r="G39" s="503"/>
      <c r="H39" s="503"/>
      <c r="I39" s="503"/>
      <c r="J39" s="503"/>
      <c r="K39" s="503"/>
      <c r="L39" s="503"/>
      <c r="M39" s="503"/>
    </row>
    <row r="40" spans="1:13" x14ac:dyDescent="0.25">
      <c r="A40" s="503"/>
      <c r="B40" s="503"/>
      <c r="C40" s="503"/>
      <c r="D40" s="503"/>
      <c r="E40" s="503"/>
      <c r="F40" s="503"/>
      <c r="G40" s="503"/>
      <c r="H40" s="503"/>
      <c r="I40" s="503"/>
      <c r="J40" s="503"/>
      <c r="K40" s="503"/>
      <c r="L40" s="503"/>
      <c r="M40" s="503"/>
    </row>
    <row r="41" spans="1:13" x14ac:dyDescent="0.25">
      <c r="A41" s="503"/>
      <c r="B41" s="503"/>
      <c r="C41" s="503"/>
      <c r="D41" s="503"/>
      <c r="E41" s="503"/>
      <c r="F41" s="503"/>
      <c r="G41" s="503"/>
      <c r="H41" s="503"/>
      <c r="I41" s="503"/>
      <c r="J41" s="503"/>
      <c r="K41" s="503"/>
      <c r="L41" s="503"/>
      <c r="M41" s="503"/>
    </row>
    <row r="42" spans="1:13" x14ac:dyDescent="0.25">
      <c r="A42" s="503"/>
      <c r="B42" s="503"/>
      <c r="C42" s="503"/>
      <c r="D42" s="503"/>
      <c r="E42" s="503"/>
      <c r="F42" s="503"/>
      <c r="G42" s="503"/>
      <c r="H42" s="503"/>
      <c r="I42" s="503"/>
      <c r="J42" s="503"/>
      <c r="K42" s="503"/>
      <c r="L42" s="503"/>
      <c r="M42" s="503"/>
    </row>
    <row r="43" spans="1:13" x14ac:dyDescent="0.25">
      <c r="A43" s="503"/>
      <c r="B43" s="503"/>
      <c r="C43" s="503"/>
      <c r="D43" s="503"/>
      <c r="E43" s="503"/>
      <c r="F43" s="503"/>
      <c r="G43" s="503"/>
      <c r="H43" s="503"/>
      <c r="I43" s="503"/>
      <c r="J43" s="503"/>
      <c r="K43" s="503"/>
      <c r="L43" s="503"/>
      <c r="M43" s="503"/>
    </row>
    <row r="44" spans="1:13" x14ac:dyDescent="0.25">
      <c r="A44" s="503"/>
      <c r="B44" s="503"/>
      <c r="C44" s="503"/>
      <c r="D44" s="503"/>
      <c r="E44" s="503"/>
      <c r="F44" s="503"/>
      <c r="G44" s="503"/>
      <c r="H44" s="503"/>
      <c r="I44" s="503"/>
      <c r="J44" s="503"/>
      <c r="K44" s="503"/>
      <c r="L44" s="503"/>
      <c r="M44" s="503"/>
    </row>
    <row r="45" spans="1:13" x14ac:dyDescent="0.25">
      <c r="A45" s="503"/>
      <c r="B45" s="503"/>
      <c r="C45" s="503"/>
      <c r="D45" s="503"/>
      <c r="E45" s="503"/>
      <c r="F45" s="503"/>
      <c r="G45" s="503"/>
      <c r="H45" s="503"/>
      <c r="I45" s="503"/>
      <c r="J45" s="503"/>
      <c r="K45" s="503"/>
      <c r="L45" s="503"/>
      <c r="M45" s="503"/>
    </row>
    <row r="46" spans="1:13" x14ac:dyDescent="0.25">
      <c r="A46" s="503"/>
      <c r="B46" s="503"/>
      <c r="C46" s="503"/>
      <c r="D46" s="503"/>
      <c r="E46" s="503"/>
      <c r="F46" s="503"/>
      <c r="G46" s="503"/>
      <c r="H46" s="503"/>
      <c r="I46" s="503"/>
      <c r="J46" s="503"/>
      <c r="K46" s="503"/>
      <c r="L46" s="503"/>
      <c r="M46" s="503"/>
    </row>
    <row r="47" spans="1:13" x14ac:dyDescent="0.25">
      <c r="A47" s="503"/>
      <c r="B47" s="503"/>
      <c r="C47" s="503"/>
      <c r="D47" s="503"/>
      <c r="E47" s="503"/>
      <c r="F47" s="503"/>
      <c r="G47" s="503"/>
      <c r="H47" s="503"/>
      <c r="I47" s="503"/>
      <c r="J47" s="503"/>
      <c r="K47" s="503"/>
      <c r="L47" s="503"/>
      <c r="M47" s="503"/>
    </row>
    <row r="48" spans="1:13" x14ac:dyDescent="0.25">
      <c r="A48" s="503"/>
      <c r="B48" s="503"/>
      <c r="C48" s="503"/>
      <c r="D48" s="503"/>
      <c r="E48" s="503"/>
      <c r="F48" s="503"/>
      <c r="G48" s="503"/>
      <c r="H48" s="503"/>
      <c r="I48" s="503"/>
      <c r="J48" s="503"/>
      <c r="K48" s="503"/>
      <c r="L48" s="503"/>
      <c r="M48" s="503"/>
    </row>
    <row r="49" spans="1:14" x14ac:dyDescent="0.25">
      <c r="A49" s="503"/>
      <c r="B49" s="503"/>
      <c r="C49" s="503"/>
      <c r="D49" s="503"/>
      <c r="E49" s="503"/>
      <c r="F49" s="503"/>
      <c r="G49" s="503"/>
      <c r="H49" s="503"/>
      <c r="I49" s="503"/>
      <c r="J49" s="503"/>
      <c r="K49" s="503"/>
      <c r="L49" s="503"/>
      <c r="M49" s="503"/>
    </row>
    <row r="50" spans="1:14" x14ac:dyDescent="0.25">
      <c r="A50" s="503"/>
      <c r="B50" s="503"/>
      <c r="C50" s="503"/>
      <c r="D50" s="503"/>
      <c r="E50" s="503"/>
      <c r="F50" s="503"/>
      <c r="G50" s="503"/>
      <c r="H50" s="503"/>
      <c r="I50" s="503"/>
      <c r="J50" s="503"/>
      <c r="K50" s="503"/>
      <c r="L50" s="503"/>
      <c r="M50" s="503"/>
    </row>
    <row r="51" spans="1:14" x14ac:dyDescent="0.25">
      <c r="A51" s="503"/>
      <c r="B51" s="503"/>
      <c r="C51" s="503"/>
      <c r="D51" s="503"/>
      <c r="E51" s="503"/>
      <c r="F51" s="503"/>
      <c r="G51" s="503"/>
      <c r="H51" s="503"/>
      <c r="I51" s="503"/>
      <c r="J51" s="503"/>
      <c r="K51" s="503"/>
      <c r="L51" s="503"/>
      <c r="M51" s="503"/>
    </row>
    <row r="52" spans="1:14" x14ac:dyDescent="0.25">
      <c r="A52" s="503"/>
      <c r="B52" s="503"/>
      <c r="C52" s="503"/>
      <c r="D52" s="503"/>
      <c r="E52" s="503"/>
      <c r="F52" s="503"/>
      <c r="G52" s="503"/>
      <c r="H52" s="503"/>
      <c r="I52" s="503"/>
      <c r="J52" s="503"/>
      <c r="K52" s="503"/>
      <c r="L52" s="503"/>
      <c r="M52" s="503"/>
    </row>
    <row r="53" spans="1:14" x14ac:dyDescent="0.25">
      <c r="A53" s="503"/>
      <c r="B53" s="503"/>
      <c r="C53" s="503"/>
      <c r="D53" s="503"/>
      <c r="E53" s="503"/>
      <c r="F53" s="503"/>
      <c r="G53" s="503"/>
      <c r="H53" s="503"/>
      <c r="I53" s="503"/>
      <c r="J53" s="503"/>
      <c r="K53" s="503"/>
      <c r="L53" s="503"/>
      <c r="M53" s="503"/>
    </row>
    <row r="54" spans="1:14" x14ac:dyDescent="0.25">
      <c r="A54" s="503"/>
      <c r="B54" s="503"/>
      <c r="C54" s="503"/>
      <c r="D54" s="503"/>
      <c r="E54" s="503"/>
      <c r="F54" s="503"/>
      <c r="G54" s="503"/>
      <c r="H54" s="503"/>
      <c r="I54" s="503"/>
      <c r="J54" s="503"/>
      <c r="K54" s="503"/>
      <c r="L54" s="503"/>
      <c r="M54" s="503"/>
    </row>
    <row r="55" spans="1:14" x14ac:dyDescent="0.25">
      <c r="A55" s="503"/>
      <c r="B55" s="503"/>
      <c r="C55" s="503"/>
      <c r="D55" s="503"/>
      <c r="E55" s="503"/>
      <c r="F55" s="503"/>
      <c r="G55" s="503"/>
      <c r="H55" s="503"/>
      <c r="I55" s="503"/>
      <c r="J55" s="503"/>
      <c r="K55" s="503"/>
      <c r="L55" s="503"/>
      <c r="M55" s="503"/>
    </row>
    <row r="56" spans="1:14" x14ac:dyDescent="0.25">
      <c r="A56" s="503"/>
      <c r="B56" s="503"/>
      <c r="C56" s="503"/>
      <c r="D56" s="503"/>
      <c r="E56" s="503"/>
      <c r="F56" s="503"/>
      <c r="G56" s="503"/>
      <c r="H56" s="503"/>
      <c r="I56" s="503"/>
      <c r="J56" s="503"/>
      <c r="K56" s="503"/>
      <c r="L56" s="503"/>
      <c r="M56" s="503"/>
    </row>
    <row r="57" spans="1:14" x14ac:dyDescent="0.25">
      <c r="A57" s="503"/>
      <c r="B57" s="503"/>
      <c r="C57" s="503"/>
      <c r="D57" s="503"/>
      <c r="E57" s="503"/>
      <c r="F57" s="503"/>
      <c r="G57" s="503"/>
      <c r="H57" s="503"/>
      <c r="I57" s="503"/>
      <c r="J57" s="503"/>
      <c r="K57" s="503"/>
      <c r="L57" s="503"/>
      <c r="M57" s="503"/>
    </row>
    <row r="58" spans="1:14" x14ac:dyDescent="0.25">
      <c r="A58" s="503"/>
      <c r="B58" s="503"/>
      <c r="C58" s="503"/>
      <c r="D58" s="503"/>
      <c r="E58" s="503"/>
      <c r="F58" s="503"/>
      <c r="G58" s="503"/>
      <c r="H58" s="503"/>
      <c r="I58" s="503"/>
      <c r="J58" s="503"/>
      <c r="K58" s="503"/>
      <c r="L58" s="503"/>
      <c r="M58" s="503"/>
    </row>
    <row r="59" spans="1:14" x14ac:dyDescent="0.25">
      <c r="A59" s="503"/>
      <c r="B59" s="503"/>
      <c r="C59" s="503"/>
      <c r="D59" s="503"/>
      <c r="E59" s="503"/>
      <c r="F59" s="503"/>
      <c r="G59" s="503"/>
      <c r="H59" s="503"/>
      <c r="I59" s="503"/>
      <c r="J59" s="503"/>
      <c r="K59" s="503"/>
      <c r="L59" s="503"/>
      <c r="M59" s="503"/>
    </row>
    <row r="60" spans="1:14" x14ac:dyDescent="0.25">
      <c r="A60" s="503"/>
      <c r="B60" s="503"/>
      <c r="C60" s="503"/>
      <c r="D60" s="503"/>
      <c r="E60" s="503"/>
      <c r="F60" s="503"/>
      <c r="G60" s="503"/>
      <c r="H60" s="503"/>
      <c r="I60" s="503"/>
      <c r="J60" s="503"/>
      <c r="K60" s="503"/>
      <c r="L60" s="503"/>
      <c r="M60" s="503"/>
    </row>
    <row r="61" spans="1:14" x14ac:dyDescent="0.25">
      <c r="A61" s="503"/>
      <c r="B61" s="503"/>
      <c r="C61" s="503"/>
      <c r="D61" s="503"/>
      <c r="E61" s="503"/>
      <c r="F61" s="503"/>
      <c r="G61" s="503"/>
      <c r="H61" s="503"/>
      <c r="I61" s="503"/>
      <c r="J61" s="503"/>
      <c r="K61" s="503"/>
      <c r="L61" s="503"/>
      <c r="M61" s="503"/>
    </row>
    <row r="62" spans="1:14" x14ac:dyDescent="0.25">
      <c r="A62" s="503"/>
      <c r="B62" s="503"/>
      <c r="C62" s="503"/>
      <c r="D62" s="503"/>
      <c r="E62" s="503"/>
      <c r="F62" s="503"/>
      <c r="G62" s="503"/>
      <c r="H62" s="503"/>
      <c r="I62" s="503"/>
      <c r="J62" s="503"/>
      <c r="K62" s="503"/>
      <c r="L62" s="503"/>
      <c r="M62" s="503"/>
    </row>
    <row r="63" spans="1:14" x14ac:dyDescent="0.25">
      <c r="A63" s="503"/>
      <c r="B63" s="503"/>
      <c r="C63" s="503"/>
      <c r="D63" s="503"/>
      <c r="E63" s="503"/>
      <c r="F63" s="503"/>
      <c r="G63" s="503"/>
      <c r="H63" s="503"/>
      <c r="I63" s="503"/>
      <c r="J63" s="503"/>
      <c r="K63" s="503"/>
      <c r="L63" s="503"/>
      <c r="M63" s="503"/>
    </row>
    <row r="64" spans="1:14" ht="13.8" x14ac:dyDescent="0.3">
      <c r="A64" s="503"/>
      <c r="B64" s="503"/>
      <c r="C64" s="503"/>
      <c r="D64" s="503"/>
      <c r="E64" s="503"/>
      <c r="F64" s="503"/>
      <c r="G64" s="503"/>
      <c r="H64" s="503"/>
      <c r="I64" s="503"/>
      <c r="J64" s="503"/>
      <c r="K64" s="503"/>
      <c r="L64" s="503"/>
      <c r="M64" s="503"/>
      <c r="N64" s="498"/>
    </row>
    <row r="65" spans="1:13" x14ac:dyDescent="0.25">
      <c r="A65" s="503"/>
      <c r="B65" s="503"/>
      <c r="C65" s="503"/>
      <c r="D65" s="503"/>
      <c r="E65" s="503"/>
      <c r="F65" s="503"/>
      <c r="G65" s="503"/>
      <c r="H65" s="503"/>
      <c r="I65" s="503"/>
      <c r="J65" s="503"/>
      <c r="K65" s="503"/>
      <c r="L65" s="503"/>
      <c r="M65" s="503"/>
    </row>
  </sheetData>
  <sheetProtection algorithmName="SHA-512" hashValue="+KrJIxzLo2qYGO789/IAJjHcOx4LfXse1L6zKuDH8VWFrCv3LeMdhqrVqhivABL4LzgyJWShWsFbgjo24m/8Yw==" saltValue="ro9ntlNZSmuUZwvcTHHgHA==" spinCount="100000" sheet="1" selectLockedCells="1"/>
  <mergeCells count="4">
    <mergeCell ref="A2:C3"/>
    <mergeCell ref="E1:M5"/>
    <mergeCell ref="A29:M65"/>
    <mergeCell ref="A6:I7"/>
  </mergeCells>
  <pageMargins left="0.7" right="0.7" top="0.78740157499999996" bottom="0.78740157499999996" header="0.3" footer="0.3"/>
  <pageSetup paperSize="9" scale="5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theme="3" tint="0.39997558519241921"/>
  </sheetPr>
  <dimension ref="A1:AC141"/>
  <sheetViews>
    <sheetView showGridLines="0" zoomScaleNormal="100" workbookViewId="0">
      <selection activeCell="B18" sqref="B18:F19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A1" s="652" t="s">
        <v>466</v>
      </c>
    </row>
    <row r="2" spans="1:27" ht="10.199999999999999" customHeight="1" x14ac:dyDescent="0.25"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515</v>
      </c>
      <c r="W2" s="530"/>
      <c r="X2" s="530"/>
      <c r="Y2" s="530"/>
      <c r="AA2" s="653"/>
    </row>
    <row r="3" spans="1:27" ht="10.199999999999999" customHeight="1" x14ac:dyDescent="0.25">
      <c r="B3" s="663"/>
      <c r="C3" s="664"/>
      <c r="D3" s="50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AA3" s="653"/>
    </row>
    <row r="4" spans="1:27" ht="10.199999999999999" customHeight="1" x14ac:dyDescent="0.25">
      <c r="B4" s="677" t="s">
        <v>18</v>
      </c>
      <c r="C4" s="677"/>
      <c r="D4" s="677"/>
      <c r="E4" s="678" t="s">
        <v>43</v>
      </c>
      <c r="F4" s="679"/>
      <c r="G4" s="679"/>
      <c r="I4" s="680" t="s">
        <v>435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V4" s="832" t="s">
        <v>413</v>
      </c>
      <c r="W4" s="843"/>
      <c r="X4" s="843"/>
      <c r="Y4" s="843"/>
      <c r="AA4" s="653"/>
    </row>
    <row r="5" spans="1:27" ht="10.199999999999999" customHeight="1" x14ac:dyDescent="0.25">
      <c r="B5" s="26"/>
      <c r="C5" s="26"/>
      <c r="D5" s="26"/>
      <c r="G5" s="26"/>
      <c r="H5" s="26"/>
      <c r="I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843"/>
      <c r="W5" s="843"/>
      <c r="X5" s="843"/>
      <c r="Y5" s="843"/>
      <c r="AA5" s="653"/>
    </row>
    <row r="6" spans="1:27" ht="9.6" customHeight="1" x14ac:dyDescent="0.25">
      <c r="AA6" s="653"/>
    </row>
    <row r="7" spans="1:27" ht="10.199999999999999" customHeight="1" x14ac:dyDescent="0.4">
      <c r="B7" s="844" t="s">
        <v>427</v>
      </c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475"/>
      <c r="V7" s="831" t="s">
        <v>423</v>
      </c>
      <c r="W7" s="831"/>
      <c r="X7" s="831"/>
      <c r="Y7" s="831"/>
      <c r="Z7" s="475"/>
      <c r="AA7" s="653"/>
    </row>
    <row r="8" spans="1:27" ht="10.199999999999999" customHeight="1" x14ac:dyDescent="0.4">
      <c r="B8" s="845"/>
      <c r="C8" s="845"/>
      <c r="D8" s="845"/>
      <c r="E8" s="845"/>
      <c r="F8" s="845"/>
      <c r="G8" s="845"/>
      <c r="H8" s="845"/>
      <c r="I8" s="845"/>
      <c r="J8" s="845"/>
      <c r="K8" s="845"/>
      <c r="L8" s="845"/>
      <c r="M8" s="845"/>
      <c r="N8" s="845"/>
      <c r="O8" s="845"/>
      <c r="P8" s="845"/>
      <c r="Q8" s="845"/>
      <c r="R8" s="845"/>
      <c r="S8" s="845"/>
      <c r="T8" s="845"/>
      <c r="U8" s="475"/>
      <c r="V8" s="831"/>
      <c r="W8" s="831"/>
      <c r="X8" s="831"/>
      <c r="Y8" s="831"/>
      <c r="Z8" s="475"/>
      <c r="AA8" s="653"/>
    </row>
    <row r="9" spans="1:27" ht="10.199999999999999" customHeight="1" x14ac:dyDescent="0.25">
      <c r="B9" s="683" t="s">
        <v>469</v>
      </c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683"/>
      <c r="AA9" s="653"/>
    </row>
    <row r="10" spans="1:27" ht="10.199999999999999" customHeight="1" x14ac:dyDescent="0.25"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53"/>
    </row>
    <row r="11" spans="1:27" ht="10.199999999999999" customHeight="1" x14ac:dyDescent="0.25">
      <c r="B11" s="684" t="s">
        <v>414</v>
      </c>
      <c r="C11" s="684"/>
      <c r="D11" s="684"/>
      <c r="E11" s="684"/>
      <c r="F11" s="684"/>
      <c r="G11" s="684"/>
      <c r="H11" s="684"/>
      <c r="I11" s="684"/>
      <c r="J11" s="684"/>
      <c r="K11" s="684"/>
      <c r="L11" s="684"/>
      <c r="M11" s="684"/>
      <c r="N11" s="684"/>
      <c r="O11" s="684"/>
      <c r="P11" s="684"/>
      <c r="Q11" s="684"/>
      <c r="R11" s="684"/>
      <c r="S11" s="684"/>
      <c r="T11" s="684"/>
      <c r="U11" s="684"/>
      <c r="V11" s="684"/>
      <c r="W11" s="684"/>
      <c r="X11" s="684"/>
      <c r="Y11" s="684"/>
      <c r="Z11" s="684"/>
      <c r="AA11" s="653"/>
    </row>
    <row r="12" spans="1:27" ht="10.199999999999999" customHeight="1" x14ac:dyDescent="0.25">
      <c r="B12" s="684"/>
      <c r="C12" s="684"/>
      <c r="D12" s="684"/>
      <c r="E12" s="684"/>
      <c r="F12" s="684"/>
      <c r="G12" s="684"/>
      <c r="H12" s="684"/>
      <c r="I12" s="684"/>
      <c r="J12" s="684"/>
      <c r="K12" s="684"/>
      <c r="L12" s="684"/>
      <c r="M12" s="684"/>
      <c r="N12" s="684"/>
      <c r="O12" s="684"/>
      <c r="P12" s="684"/>
      <c r="Q12" s="684"/>
      <c r="R12" s="684"/>
      <c r="S12" s="684"/>
      <c r="T12" s="684"/>
      <c r="U12" s="684"/>
      <c r="V12" s="684"/>
      <c r="W12" s="684"/>
      <c r="X12" s="684"/>
      <c r="Y12" s="684"/>
      <c r="Z12" s="684"/>
      <c r="AA12" s="653"/>
    </row>
    <row r="13" spans="1:27" ht="10.199999999999999" customHeight="1" x14ac:dyDescent="0.25">
      <c r="AA13" s="653"/>
    </row>
    <row r="14" spans="1:27" ht="10.199999999999999" customHeight="1" x14ac:dyDescent="0.25">
      <c r="AA14" s="653"/>
    </row>
    <row r="15" spans="1:27" ht="10.199999999999999" customHeight="1" x14ac:dyDescent="0.25">
      <c r="A15" s="798" t="s">
        <v>24</v>
      </c>
      <c r="B15" s="801" t="s">
        <v>41</v>
      </c>
      <c r="C15" s="802"/>
      <c r="D15" s="802"/>
      <c r="E15" s="802"/>
      <c r="F15" s="803"/>
      <c r="G15" s="801" t="s">
        <v>42</v>
      </c>
      <c r="H15" s="802"/>
      <c r="I15" s="802"/>
      <c r="J15" s="802"/>
      <c r="K15" s="803"/>
      <c r="L15" s="810" t="s">
        <v>40</v>
      </c>
      <c r="M15" s="811"/>
      <c r="N15" s="812"/>
      <c r="O15" s="810" t="s">
        <v>39</v>
      </c>
      <c r="P15" s="811"/>
      <c r="Q15" s="811"/>
      <c r="R15" s="812"/>
      <c r="S15" s="819" t="s">
        <v>25</v>
      </c>
      <c r="T15" s="820"/>
      <c r="U15" s="820"/>
      <c r="V15" s="821"/>
      <c r="W15" s="810" t="s">
        <v>38</v>
      </c>
      <c r="X15" s="835"/>
      <c r="Y15" s="836"/>
      <c r="Z15" s="846" t="s">
        <v>26</v>
      </c>
      <c r="AA15" s="653"/>
    </row>
    <row r="16" spans="1:27" ht="10.199999999999999" customHeight="1" x14ac:dyDescent="0.25">
      <c r="A16" s="799"/>
      <c r="B16" s="804"/>
      <c r="C16" s="805"/>
      <c r="D16" s="805"/>
      <c r="E16" s="805"/>
      <c r="F16" s="806"/>
      <c r="G16" s="804"/>
      <c r="H16" s="805"/>
      <c r="I16" s="805"/>
      <c r="J16" s="805"/>
      <c r="K16" s="806"/>
      <c r="L16" s="813"/>
      <c r="M16" s="814"/>
      <c r="N16" s="815"/>
      <c r="O16" s="813"/>
      <c r="P16" s="814"/>
      <c r="Q16" s="814"/>
      <c r="R16" s="815"/>
      <c r="S16" s="822"/>
      <c r="T16" s="823"/>
      <c r="U16" s="823"/>
      <c r="V16" s="824"/>
      <c r="W16" s="837"/>
      <c r="X16" s="838"/>
      <c r="Y16" s="839"/>
      <c r="Z16" s="799"/>
      <c r="AA16" s="653"/>
    </row>
    <row r="17" spans="1:29" ht="10.199999999999999" customHeight="1" x14ac:dyDescent="0.25">
      <c r="A17" s="800"/>
      <c r="B17" s="807"/>
      <c r="C17" s="808"/>
      <c r="D17" s="808"/>
      <c r="E17" s="808"/>
      <c r="F17" s="809"/>
      <c r="G17" s="807"/>
      <c r="H17" s="808"/>
      <c r="I17" s="808"/>
      <c r="J17" s="808"/>
      <c r="K17" s="809"/>
      <c r="L17" s="816"/>
      <c r="M17" s="817"/>
      <c r="N17" s="818"/>
      <c r="O17" s="816"/>
      <c r="P17" s="817"/>
      <c r="Q17" s="817"/>
      <c r="R17" s="818"/>
      <c r="S17" s="825"/>
      <c r="T17" s="826"/>
      <c r="U17" s="826"/>
      <c r="V17" s="827"/>
      <c r="W17" s="840"/>
      <c r="X17" s="841"/>
      <c r="Y17" s="842"/>
      <c r="Z17" s="847"/>
      <c r="AA17" s="653"/>
    </row>
    <row r="18" spans="1:29" ht="10.199999999999999" customHeight="1" x14ac:dyDescent="0.25">
      <c r="A18" s="759">
        <v>41</v>
      </c>
      <c r="B18" s="761"/>
      <c r="C18" s="762"/>
      <c r="D18" s="762"/>
      <c r="E18" s="762"/>
      <c r="F18" s="763"/>
      <c r="G18" s="761"/>
      <c r="H18" s="767"/>
      <c r="I18" s="767"/>
      <c r="J18" s="767"/>
      <c r="K18" s="768"/>
      <c r="L18" s="770"/>
      <c r="M18" s="771"/>
      <c r="N18" s="772"/>
      <c r="O18" s="761"/>
      <c r="P18" s="767"/>
      <c r="Q18" s="767"/>
      <c r="R18" s="768"/>
      <c r="S18" s="761"/>
      <c r="T18" s="767"/>
      <c r="U18" s="767"/>
      <c r="V18" s="768"/>
      <c r="W18" s="761"/>
      <c r="X18" s="767"/>
      <c r="Y18" s="768"/>
      <c r="Z18" s="776"/>
      <c r="AA18" s="653"/>
    </row>
    <row r="19" spans="1:29" ht="10.199999999999999" customHeight="1" x14ac:dyDescent="0.25">
      <c r="A19" s="760"/>
      <c r="B19" s="764"/>
      <c r="C19" s="765"/>
      <c r="D19" s="765"/>
      <c r="E19" s="765"/>
      <c r="F19" s="766"/>
      <c r="G19" s="769"/>
      <c r="H19" s="601"/>
      <c r="I19" s="601"/>
      <c r="J19" s="601"/>
      <c r="K19" s="602"/>
      <c r="L19" s="773"/>
      <c r="M19" s="774"/>
      <c r="N19" s="775"/>
      <c r="O19" s="769"/>
      <c r="P19" s="601"/>
      <c r="Q19" s="601"/>
      <c r="R19" s="602"/>
      <c r="S19" s="769"/>
      <c r="T19" s="601"/>
      <c r="U19" s="601"/>
      <c r="V19" s="602"/>
      <c r="W19" s="769"/>
      <c r="X19" s="601"/>
      <c r="Y19" s="602"/>
      <c r="Z19" s="777"/>
      <c r="AA19" s="653"/>
    </row>
    <row r="20" spans="1:29" ht="10.199999999999999" customHeight="1" x14ac:dyDescent="0.25">
      <c r="A20" s="759">
        <v>42</v>
      </c>
      <c r="B20" s="761"/>
      <c r="C20" s="762"/>
      <c r="D20" s="762"/>
      <c r="E20" s="762"/>
      <c r="F20" s="763"/>
      <c r="G20" s="761"/>
      <c r="H20" s="767"/>
      <c r="I20" s="767"/>
      <c r="J20" s="767"/>
      <c r="K20" s="768"/>
      <c r="L20" s="770"/>
      <c r="M20" s="771"/>
      <c r="N20" s="772"/>
      <c r="O20" s="761"/>
      <c r="P20" s="767"/>
      <c r="Q20" s="767"/>
      <c r="R20" s="768"/>
      <c r="S20" s="761"/>
      <c r="T20" s="767"/>
      <c r="U20" s="767"/>
      <c r="V20" s="768"/>
      <c r="W20" s="761"/>
      <c r="X20" s="767"/>
      <c r="Y20" s="768"/>
      <c r="Z20" s="776"/>
      <c r="AA20" s="653"/>
    </row>
    <row r="21" spans="1:29" ht="10.199999999999999" customHeight="1" x14ac:dyDescent="0.25">
      <c r="A21" s="760"/>
      <c r="B21" s="764"/>
      <c r="C21" s="765"/>
      <c r="D21" s="765"/>
      <c r="E21" s="765"/>
      <c r="F21" s="766"/>
      <c r="G21" s="769"/>
      <c r="H21" s="601"/>
      <c r="I21" s="601"/>
      <c r="J21" s="601"/>
      <c r="K21" s="602"/>
      <c r="L21" s="773"/>
      <c r="M21" s="774"/>
      <c r="N21" s="775"/>
      <c r="O21" s="769"/>
      <c r="P21" s="601"/>
      <c r="Q21" s="601"/>
      <c r="R21" s="602"/>
      <c r="S21" s="769"/>
      <c r="T21" s="601"/>
      <c r="U21" s="601"/>
      <c r="V21" s="602"/>
      <c r="W21" s="769"/>
      <c r="X21" s="601"/>
      <c r="Y21" s="602"/>
      <c r="Z21" s="777"/>
      <c r="AA21" s="653"/>
    </row>
    <row r="22" spans="1:29" ht="10.199999999999999" customHeight="1" x14ac:dyDescent="0.25">
      <c r="A22" s="759">
        <v>43</v>
      </c>
      <c r="B22" s="761"/>
      <c r="C22" s="767"/>
      <c r="D22" s="767"/>
      <c r="E22" s="767"/>
      <c r="F22" s="768"/>
      <c r="G22" s="761"/>
      <c r="H22" s="767"/>
      <c r="I22" s="767"/>
      <c r="J22" s="767"/>
      <c r="K22" s="768"/>
      <c r="L22" s="770"/>
      <c r="M22" s="771"/>
      <c r="N22" s="772"/>
      <c r="O22" s="761"/>
      <c r="P22" s="767"/>
      <c r="Q22" s="767"/>
      <c r="R22" s="768"/>
      <c r="S22" s="761"/>
      <c r="T22" s="767"/>
      <c r="U22" s="767"/>
      <c r="V22" s="768"/>
      <c r="W22" s="761"/>
      <c r="X22" s="767"/>
      <c r="Y22" s="768"/>
      <c r="Z22" s="776"/>
      <c r="AA22" s="653"/>
    </row>
    <row r="23" spans="1:29" ht="10.199999999999999" customHeight="1" x14ac:dyDescent="0.25">
      <c r="A23" s="760"/>
      <c r="B23" s="769"/>
      <c r="C23" s="601"/>
      <c r="D23" s="601"/>
      <c r="E23" s="601"/>
      <c r="F23" s="602"/>
      <c r="G23" s="769"/>
      <c r="H23" s="601"/>
      <c r="I23" s="601"/>
      <c r="J23" s="601"/>
      <c r="K23" s="602"/>
      <c r="L23" s="773"/>
      <c r="M23" s="774"/>
      <c r="N23" s="775"/>
      <c r="O23" s="769"/>
      <c r="P23" s="601"/>
      <c r="Q23" s="601"/>
      <c r="R23" s="602"/>
      <c r="S23" s="769"/>
      <c r="T23" s="601"/>
      <c r="U23" s="601"/>
      <c r="V23" s="602"/>
      <c r="W23" s="769"/>
      <c r="X23" s="601"/>
      <c r="Y23" s="602"/>
      <c r="Z23" s="777"/>
      <c r="AA23" s="653"/>
    </row>
    <row r="24" spans="1:29" ht="10.199999999999999" customHeight="1" x14ac:dyDescent="0.25">
      <c r="A24" s="759">
        <v>44</v>
      </c>
      <c r="B24" s="761"/>
      <c r="C24" s="762"/>
      <c r="D24" s="762"/>
      <c r="E24" s="762"/>
      <c r="F24" s="763"/>
      <c r="G24" s="761"/>
      <c r="H24" s="767"/>
      <c r="I24" s="767"/>
      <c r="J24" s="767"/>
      <c r="K24" s="768"/>
      <c r="L24" s="770"/>
      <c r="M24" s="771"/>
      <c r="N24" s="772"/>
      <c r="O24" s="761"/>
      <c r="P24" s="767"/>
      <c r="Q24" s="767"/>
      <c r="R24" s="768"/>
      <c r="S24" s="761"/>
      <c r="T24" s="767"/>
      <c r="U24" s="767"/>
      <c r="V24" s="768"/>
      <c r="W24" s="761"/>
      <c r="X24" s="767"/>
      <c r="Y24" s="768"/>
      <c r="Z24" s="776"/>
      <c r="AA24" s="653"/>
    </row>
    <row r="25" spans="1:29" ht="10.199999999999999" customHeight="1" x14ac:dyDescent="0.25">
      <c r="A25" s="760"/>
      <c r="B25" s="764"/>
      <c r="C25" s="765"/>
      <c r="D25" s="765"/>
      <c r="E25" s="765"/>
      <c r="F25" s="766"/>
      <c r="G25" s="769"/>
      <c r="H25" s="601"/>
      <c r="I25" s="601"/>
      <c r="J25" s="601"/>
      <c r="K25" s="602"/>
      <c r="L25" s="773"/>
      <c r="M25" s="774"/>
      <c r="N25" s="775"/>
      <c r="O25" s="769"/>
      <c r="P25" s="601"/>
      <c r="Q25" s="601"/>
      <c r="R25" s="602"/>
      <c r="S25" s="769"/>
      <c r="T25" s="601"/>
      <c r="U25" s="601"/>
      <c r="V25" s="602"/>
      <c r="W25" s="769"/>
      <c r="X25" s="601"/>
      <c r="Y25" s="602"/>
      <c r="Z25" s="777"/>
      <c r="AA25" s="653"/>
    </row>
    <row r="26" spans="1:29" ht="10.199999999999999" customHeight="1" x14ac:dyDescent="0.25">
      <c r="A26" s="759">
        <v>45</v>
      </c>
      <c r="B26" s="761"/>
      <c r="C26" s="762"/>
      <c r="D26" s="762"/>
      <c r="E26" s="762"/>
      <c r="F26" s="763"/>
      <c r="G26" s="761"/>
      <c r="H26" s="767"/>
      <c r="I26" s="767"/>
      <c r="J26" s="767"/>
      <c r="K26" s="768"/>
      <c r="L26" s="770"/>
      <c r="M26" s="771"/>
      <c r="N26" s="772"/>
      <c r="O26" s="761"/>
      <c r="P26" s="767"/>
      <c r="Q26" s="767"/>
      <c r="R26" s="768"/>
      <c r="S26" s="761"/>
      <c r="T26" s="767"/>
      <c r="U26" s="767"/>
      <c r="V26" s="768"/>
      <c r="W26" s="761"/>
      <c r="X26" s="767"/>
      <c r="Y26" s="768"/>
      <c r="Z26" s="776"/>
      <c r="AA26" s="653"/>
    </row>
    <row r="27" spans="1:29" ht="10.199999999999999" customHeight="1" x14ac:dyDescent="0.25">
      <c r="A27" s="760"/>
      <c r="B27" s="764"/>
      <c r="C27" s="765"/>
      <c r="D27" s="765"/>
      <c r="E27" s="765"/>
      <c r="F27" s="766"/>
      <c r="G27" s="769"/>
      <c r="H27" s="601"/>
      <c r="I27" s="601"/>
      <c r="J27" s="601"/>
      <c r="K27" s="602"/>
      <c r="L27" s="773"/>
      <c r="M27" s="774"/>
      <c r="N27" s="775"/>
      <c r="O27" s="769"/>
      <c r="P27" s="601"/>
      <c r="Q27" s="601"/>
      <c r="R27" s="602"/>
      <c r="S27" s="769"/>
      <c r="T27" s="601"/>
      <c r="U27" s="601"/>
      <c r="V27" s="602"/>
      <c r="W27" s="769"/>
      <c r="X27" s="601"/>
      <c r="Y27" s="602"/>
      <c r="Z27" s="777"/>
      <c r="AA27" s="653"/>
    </row>
    <row r="28" spans="1:29" ht="10.199999999999999" customHeight="1" x14ac:dyDescent="0.25">
      <c r="A28" s="759">
        <v>46</v>
      </c>
      <c r="B28" s="761"/>
      <c r="C28" s="767"/>
      <c r="D28" s="767"/>
      <c r="E28" s="767"/>
      <c r="F28" s="768"/>
      <c r="G28" s="761"/>
      <c r="H28" s="767"/>
      <c r="I28" s="767"/>
      <c r="J28" s="767"/>
      <c r="K28" s="768"/>
      <c r="L28" s="770"/>
      <c r="M28" s="778"/>
      <c r="N28" s="779"/>
      <c r="O28" s="761"/>
      <c r="P28" s="767"/>
      <c r="Q28" s="767"/>
      <c r="R28" s="768"/>
      <c r="S28" s="761"/>
      <c r="T28" s="767"/>
      <c r="U28" s="767"/>
      <c r="V28" s="768"/>
      <c r="W28" s="761"/>
      <c r="X28" s="767"/>
      <c r="Y28" s="768"/>
      <c r="Z28" s="776"/>
      <c r="AA28" s="653"/>
      <c r="AB28" s="28"/>
      <c r="AC28" s="28"/>
    </row>
    <row r="29" spans="1:29" ht="10.199999999999999" customHeight="1" x14ac:dyDescent="0.25">
      <c r="A29" s="760"/>
      <c r="B29" s="769"/>
      <c r="C29" s="601"/>
      <c r="D29" s="601"/>
      <c r="E29" s="601"/>
      <c r="F29" s="602"/>
      <c r="G29" s="769"/>
      <c r="H29" s="601"/>
      <c r="I29" s="601"/>
      <c r="J29" s="601"/>
      <c r="K29" s="602"/>
      <c r="L29" s="780"/>
      <c r="M29" s="781"/>
      <c r="N29" s="782"/>
      <c r="O29" s="769"/>
      <c r="P29" s="601"/>
      <c r="Q29" s="601"/>
      <c r="R29" s="602"/>
      <c r="S29" s="769"/>
      <c r="T29" s="601"/>
      <c r="U29" s="601"/>
      <c r="V29" s="602"/>
      <c r="W29" s="769"/>
      <c r="X29" s="601"/>
      <c r="Y29" s="602"/>
      <c r="Z29" s="777"/>
      <c r="AA29" s="653"/>
    </row>
    <row r="30" spans="1:29" ht="10.199999999999999" customHeight="1" x14ac:dyDescent="0.25">
      <c r="A30" s="759">
        <v>47</v>
      </c>
      <c r="B30" s="761"/>
      <c r="C30" s="767"/>
      <c r="D30" s="767"/>
      <c r="E30" s="767"/>
      <c r="F30" s="768"/>
      <c r="G30" s="761"/>
      <c r="H30" s="767"/>
      <c r="I30" s="767"/>
      <c r="J30" s="767"/>
      <c r="K30" s="768"/>
      <c r="L30" s="770"/>
      <c r="M30" s="778"/>
      <c r="N30" s="779"/>
      <c r="O30" s="761"/>
      <c r="P30" s="767"/>
      <c r="Q30" s="767"/>
      <c r="R30" s="768"/>
      <c r="S30" s="761"/>
      <c r="T30" s="767"/>
      <c r="U30" s="767"/>
      <c r="V30" s="768"/>
      <c r="W30" s="761"/>
      <c r="X30" s="767"/>
      <c r="Y30" s="768"/>
      <c r="Z30" s="776"/>
      <c r="AA30" s="653"/>
    </row>
    <row r="31" spans="1:29" ht="10.199999999999999" customHeight="1" x14ac:dyDescent="0.25">
      <c r="A31" s="760"/>
      <c r="B31" s="769"/>
      <c r="C31" s="601"/>
      <c r="D31" s="601"/>
      <c r="E31" s="601"/>
      <c r="F31" s="602"/>
      <c r="G31" s="769"/>
      <c r="H31" s="601"/>
      <c r="I31" s="601"/>
      <c r="J31" s="601"/>
      <c r="K31" s="602"/>
      <c r="L31" s="780"/>
      <c r="M31" s="781"/>
      <c r="N31" s="782"/>
      <c r="O31" s="769"/>
      <c r="P31" s="601"/>
      <c r="Q31" s="601"/>
      <c r="R31" s="602"/>
      <c r="S31" s="769"/>
      <c r="T31" s="601"/>
      <c r="U31" s="601"/>
      <c r="V31" s="602"/>
      <c r="W31" s="769"/>
      <c r="X31" s="601"/>
      <c r="Y31" s="602"/>
      <c r="Z31" s="777"/>
      <c r="AA31" s="653"/>
    </row>
    <row r="32" spans="1:29" ht="10.199999999999999" customHeight="1" x14ac:dyDescent="0.25">
      <c r="A32" s="759">
        <v>48</v>
      </c>
      <c r="B32" s="761"/>
      <c r="C32" s="767"/>
      <c r="D32" s="767"/>
      <c r="E32" s="767"/>
      <c r="F32" s="768"/>
      <c r="G32" s="761"/>
      <c r="H32" s="767"/>
      <c r="I32" s="767"/>
      <c r="J32" s="767"/>
      <c r="K32" s="768"/>
      <c r="L32" s="770"/>
      <c r="M32" s="778"/>
      <c r="N32" s="779"/>
      <c r="O32" s="761"/>
      <c r="P32" s="767"/>
      <c r="Q32" s="767"/>
      <c r="R32" s="768"/>
      <c r="S32" s="761"/>
      <c r="T32" s="767"/>
      <c r="U32" s="767"/>
      <c r="V32" s="768"/>
      <c r="W32" s="761"/>
      <c r="X32" s="767"/>
      <c r="Y32" s="768"/>
      <c r="Z32" s="776"/>
      <c r="AA32" s="653"/>
    </row>
    <row r="33" spans="1:27" ht="10.199999999999999" customHeight="1" x14ac:dyDescent="0.25">
      <c r="A33" s="760"/>
      <c r="B33" s="769"/>
      <c r="C33" s="601"/>
      <c r="D33" s="601"/>
      <c r="E33" s="601"/>
      <c r="F33" s="602"/>
      <c r="G33" s="769"/>
      <c r="H33" s="601"/>
      <c r="I33" s="601"/>
      <c r="J33" s="601"/>
      <c r="K33" s="602"/>
      <c r="L33" s="780"/>
      <c r="M33" s="781"/>
      <c r="N33" s="782"/>
      <c r="O33" s="769"/>
      <c r="P33" s="601"/>
      <c r="Q33" s="601"/>
      <c r="R33" s="602"/>
      <c r="S33" s="769"/>
      <c r="T33" s="601"/>
      <c r="U33" s="601"/>
      <c r="V33" s="602"/>
      <c r="W33" s="769"/>
      <c r="X33" s="601"/>
      <c r="Y33" s="602"/>
      <c r="Z33" s="777"/>
      <c r="AA33" s="653"/>
    </row>
    <row r="34" spans="1:27" ht="10.199999999999999" customHeight="1" x14ac:dyDescent="0.25">
      <c r="A34" s="759">
        <v>49</v>
      </c>
      <c r="B34" s="761"/>
      <c r="C34" s="767"/>
      <c r="D34" s="767"/>
      <c r="E34" s="767"/>
      <c r="F34" s="768"/>
      <c r="G34" s="761"/>
      <c r="H34" s="767"/>
      <c r="I34" s="767"/>
      <c r="J34" s="767"/>
      <c r="K34" s="768"/>
      <c r="L34" s="770"/>
      <c r="M34" s="778"/>
      <c r="N34" s="779"/>
      <c r="O34" s="761"/>
      <c r="P34" s="767"/>
      <c r="Q34" s="767"/>
      <c r="R34" s="768"/>
      <c r="S34" s="761"/>
      <c r="T34" s="767"/>
      <c r="U34" s="767"/>
      <c r="V34" s="768"/>
      <c r="W34" s="761"/>
      <c r="X34" s="767"/>
      <c r="Y34" s="768"/>
      <c r="Z34" s="776"/>
      <c r="AA34" s="653"/>
    </row>
    <row r="35" spans="1:27" ht="10.199999999999999" customHeight="1" x14ac:dyDescent="0.25">
      <c r="A35" s="760"/>
      <c r="B35" s="769"/>
      <c r="C35" s="601"/>
      <c r="D35" s="601"/>
      <c r="E35" s="601"/>
      <c r="F35" s="602"/>
      <c r="G35" s="769"/>
      <c r="H35" s="601"/>
      <c r="I35" s="601"/>
      <c r="J35" s="601"/>
      <c r="K35" s="602"/>
      <c r="L35" s="780"/>
      <c r="M35" s="781"/>
      <c r="N35" s="782"/>
      <c r="O35" s="769"/>
      <c r="P35" s="601"/>
      <c r="Q35" s="601"/>
      <c r="R35" s="602"/>
      <c r="S35" s="769"/>
      <c r="T35" s="601"/>
      <c r="U35" s="601"/>
      <c r="V35" s="602"/>
      <c r="W35" s="769"/>
      <c r="X35" s="601"/>
      <c r="Y35" s="602"/>
      <c r="Z35" s="777"/>
      <c r="AA35" s="653"/>
    </row>
    <row r="36" spans="1:27" ht="10.199999999999999" customHeight="1" x14ac:dyDescent="0.25">
      <c r="A36" s="759">
        <v>50</v>
      </c>
      <c r="B36" s="761"/>
      <c r="C36" s="767"/>
      <c r="D36" s="767"/>
      <c r="E36" s="767"/>
      <c r="F36" s="768"/>
      <c r="G36" s="761"/>
      <c r="H36" s="767"/>
      <c r="I36" s="767"/>
      <c r="J36" s="767"/>
      <c r="K36" s="768"/>
      <c r="L36" s="770"/>
      <c r="M36" s="778"/>
      <c r="N36" s="779"/>
      <c r="O36" s="761"/>
      <c r="P36" s="767"/>
      <c r="Q36" s="767"/>
      <c r="R36" s="768"/>
      <c r="S36" s="761"/>
      <c r="T36" s="767"/>
      <c r="U36" s="767"/>
      <c r="V36" s="768"/>
      <c r="W36" s="761"/>
      <c r="X36" s="767"/>
      <c r="Y36" s="768"/>
      <c r="Z36" s="776"/>
      <c r="AA36" s="653"/>
    </row>
    <row r="37" spans="1:27" ht="10.199999999999999" customHeight="1" x14ac:dyDescent="0.25">
      <c r="A37" s="760"/>
      <c r="B37" s="769"/>
      <c r="C37" s="601"/>
      <c r="D37" s="601"/>
      <c r="E37" s="601"/>
      <c r="F37" s="602"/>
      <c r="G37" s="769"/>
      <c r="H37" s="601"/>
      <c r="I37" s="601"/>
      <c r="J37" s="601"/>
      <c r="K37" s="602"/>
      <c r="L37" s="780"/>
      <c r="M37" s="781"/>
      <c r="N37" s="782"/>
      <c r="O37" s="769"/>
      <c r="P37" s="601"/>
      <c r="Q37" s="601"/>
      <c r="R37" s="602"/>
      <c r="S37" s="769"/>
      <c r="T37" s="601"/>
      <c r="U37" s="601"/>
      <c r="V37" s="602"/>
      <c r="W37" s="769"/>
      <c r="X37" s="601"/>
      <c r="Y37" s="602"/>
      <c r="Z37" s="777"/>
      <c r="AA37" s="653"/>
    </row>
    <row r="38" spans="1:27" ht="10.199999999999999" customHeight="1" x14ac:dyDescent="0.25">
      <c r="A38" s="759">
        <v>51</v>
      </c>
      <c r="B38" s="761"/>
      <c r="C38" s="767"/>
      <c r="D38" s="767"/>
      <c r="E38" s="767"/>
      <c r="F38" s="768"/>
      <c r="G38" s="761"/>
      <c r="H38" s="767"/>
      <c r="I38" s="767"/>
      <c r="J38" s="767"/>
      <c r="K38" s="768"/>
      <c r="L38" s="770"/>
      <c r="M38" s="771"/>
      <c r="N38" s="772"/>
      <c r="O38" s="761"/>
      <c r="P38" s="767"/>
      <c r="Q38" s="767"/>
      <c r="R38" s="768"/>
      <c r="S38" s="761"/>
      <c r="T38" s="767"/>
      <c r="U38" s="767"/>
      <c r="V38" s="768"/>
      <c r="W38" s="761"/>
      <c r="X38" s="767"/>
      <c r="Y38" s="768"/>
      <c r="Z38" s="776"/>
      <c r="AA38" s="653"/>
    </row>
    <row r="39" spans="1:27" ht="10.199999999999999" customHeight="1" x14ac:dyDescent="0.25">
      <c r="A39" s="760"/>
      <c r="B39" s="769"/>
      <c r="C39" s="601"/>
      <c r="D39" s="601"/>
      <c r="E39" s="601"/>
      <c r="F39" s="602"/>
      <c r="G39" s="769"/>
      <c r="H39" s="601"/>
      <c r="I39" s="601"/>
      <c r="J39" s="601"/>
      <c r="K39" s="602"/>
      <c r="L39" s="773"/>
      <c r="M39" s="774"/>
      <c r="N39" s="775"/>
      <c r="O39" s="769"/>
      <c r="P39" s="601"/>
      <c r="Q39" s="601"/>
      <c r="R39" s="602"/>
      <c r="S39" s="769"/>
      <c r="T39" s="601"/>
      <c r="U39" s="601"/>
      <c r="V39" s="602"/>
      <c r="W39" s="769"/>
      <c r="X39" s="601"/>
      <c r="Y39" s="602"/>
      <c r="Z39" s="777"/>
      <c r="AA39" s="653"/>
    </row>
    <row r="40" spans="1:27" ht="10.199999999999999" customHeight="1" x14ac:dyDescent="0.25">
      <c r="A40" s="759">
        <v>52</v>
      </c>
      <c r="B40" s="761"/>
      <c r="C40" s="767"/>
      <c r="D40" s="767"/>
      <c r="E40" s="767"/>
      <c r="F40" s="768"/>
      <c r="G40" s="761"/>
      <c r="H40" s="767"/>
      <c r="I40" s="767"/>
      <c r="J40" s="767"/>
      <c r="K40" s="768"/>
      <c r="L40" s="770"/>
      <c r="M40" s="771"/>
      <c r="N40" s="772"/>
      <c r="O40" s="761"/>
      <c r="P40" s="767"/>
      <c r="Q40" s="767"/>
      <c r="R40" s="768"/>
      <c r="S40" s="761"/>
      <c r="T40" s="767"/>
      <c r="U40" s="767"/>
      <c r="V40" s="768"/>
      <c r="W40" s="761"/>
      <c r="X40" s="767"/>
      <c r="Y40" s="768"/>
      <c r="Z40" s="776"/>
      <c r="AA40" s="653"/>
    </row>
    <row r="41" spans="1:27" ht="10.199999999999999" customHeight="1" x14ac:dyDescent="0.25">
      <c r="A41" s="760"/>
      <c r="B41" s="769"/>
      <c r="C41" s="601"/>
      <c r="D41" s="601"/>
      <c r="E41" s="601"/>
      <c r="F41" s="602"/>
      <c r="G41" s="769"/>
      <c r="H41" s="601"/>
      <c r="I41" s="601"/>
      <c r="J41" s="601"/>
      <c r="K41" s="602"/>
      <c r="L41" s="773"/>
      <c r="M41" s="774"/>
      <c r="N41" s="775"/>
      <c r="O41" s="769"/>
      <c r="P41" s="601"/>
      <c r="Q41" s="601"/>
      <c r="R41" s="602"/>
      <c r="S41" s="769"/>
      <c r="T41" s="601"/>
      <c r="U41" s="601"/>
      <c r="V41" s="602"/>
      <c r="W41" s="769"/>
      <c r="X41" s="601"/>
      <c r="Y41" s="602"/>
      <c r="Z41" s="777"/>
      <c r="AA41" s="653"/>
    </row>
    <row r="42" spans="1:27" ht="10.199999999999999" customHeight="1" x14ac:dyDescent="0.25">
      <c r="A42" s="759">
        <v>53</v>
      </c>
      <c r="B42" s="761"/>
      <c r="C42" s="767"/>
      <c r="D42" s="767"/>
      <c r="E42" s="767"/>
      <c r="F42" s="768"/>
      <c r="G42" s="761"/>
      <c r="H42" s="767"/>
      <c r="I42" s="767"/>
      <c r="J42" s="767"/>
      <c r="K42" s="768"/>
      <c r="L42" s="770"/>
      <c r="M42" s="771"/>
      <c r="N42" s="772"/>
      <c r="O42" s="761"/>
      <c r="P42" s="767"/>
      <c r="Q42" s="767"/>
      <c r="R42" s="768"/>
      <c r="S42" s="761"/>
      <c r="T42" s="767"/>
      <c r="U42" s="767"/>
      <c r="V42" s="768"/>
      <c r="W42" s="761"/>
      <c r="X42" s="767"/>
      <c r="Y42" s="768"/>
      <c r="Z42" s="776"/>
      <c r="AA42" s="653"/>
    </row>
    <row r="43" spans="1:27" ht="10.199999999999999" customHeight="1" x14ac:dyDescent="0.25">
      <c r="A43" s="760"/>
      <c r="B43" s="769"/>
      <c r="C43" s="601"/>
      <c r="D43" s="601"/>
      <c r="E43" s="601"/>
      <c r="F43" s="602"/>
      <c r="G43" s="769"/>
      <c r="H43" s="601"/>
      <c r="I43" s="601"/>
      <c r="J43" s="601"/>
      <c r="K43" s="602"/>
      <c r="L43" s="773"/>
      <c r="M43" s="774"/>
      <c r="N43" s="775"/>
      <c r="O43" s="769"/>
      <c r="P43" s="601"/>
      <c r="Q43" s="601"/>
      <c r="R43" s="602"/>
      <c r="S43" s="769"/>
      <c r="T43" s="601"/>
      <c r="U43" s="601"/>
      <c r="V43" s="602"/>
      <c r="W43" s="769"/>
      <c r="X43" s="601"/>
      <c r="Y43" s="602"/>
      <c r="Z43" s="777"/>
      <c r="AA43" s="653"/>
    </row>
    <row r="44" spans="1:27" ht="10.199999999999999" customHeight="1" x14ac:dyDescent="0.25">
      <c r="A44" s="759">
        <v>54</v>
      </c>
      <c r="B44" s="761"/>
      <c r="C44" s="767"/>
      <c r="D44" s="767"/>
      <c r="E44" s="767"/>
      <c r="F44" s="768"/>
      <c r="G44" s="761"/>
      <c r="H44" s="767"/>
      <c r="I44" s="767"/>
      <c r="J44" s="767"/>
      <c r="K44" s="768"/>
      <c r="L44" s="770"/>
      <c r="M44" s="771"/>
      <c r="N44" s="772"/>
      <c r="O44" s="761"/>
      <c r="P44" s="767"/>
      <c r="Q44" s="767"/>
      <c r="R44" s="768"/>
      <c r="S44" s="761"/>
      <c r="T44" s="767"/>
      <c r="U44" s="767"/>
      <c r="V44" s="768"/>
      <c r="W44" s="761"/>
      <c r="X44" s="767"/>
      <c r="Y44" s="768"/>
      <c r="Z44" s="776"/>
      <c r="AA44" s="653"/>
    </row>
    <row r="45" spans="1:27" ht="10.199999999999999" customHeight="1" x14ac:dyDescent="0.25">
      <c r="A45" s="760"/>
      <c r="B45" s="769"/>
      <c r="C45" s="601"/>
      <c r="D45" s="601"/>
      <c r="E45" s="601"/>
      <c r="F45" s="602"/>
      <c r="G45" s="769"/>
      <c r="H45" s="601"/>
      <c r="I45" s="601"/>
      <c r="J45" s="601"/>
      <c r="K45" s="602"/>
      <c r="L45" s="773"/>
      <c r="M45" s="774"/>
      <c r="N45" s="775"/>
      <c r="O45" s="769"/>
      <c r="P45" s="601"/>
      <c r="Q45" s="601"/>
      <c r="R45" s="602"/>
      <c r="S45" s="769"/>
      <c r="T45" s="601"/>
      <c r="U45" s="601"/>
      <c r="V45" s="602"/>
      <c r="W45" s="769"/>
      <c r="X45" s="601"/>
      <c r="Y45" s="602"/>
      <c r="Z45" s="777"/>
      <c r="AA45" s="653"/>
    </row>
    <row r="46" spans="1:27" ht="10.199999999999999" customHeight="1" x14ac:dyDescent="0.25">
      <c r="A46" s="759">
        <v>55</v>
      </c>
      <c r="B46" s="761"/>
      <c r="C46" s="767"/>
      <c r="D46" s="767"/>
      <c r="E46" s="767"/>
      <c r="F46" s="768"/>
      <c r="G46" s="761"/>
      <c r="H46" s="767"/>
      <c r="I46" s="767"/>
      <c r="J46" s="767"/>
      <c r="K46" s="768"/>
      <c r="L46" s="770"/>
      <c r="M46" s="771"/>
      <c r="N46" s="772"/>
      <c r="O46" s="761"/>
      <c r="P46" s="767"/>
      <c r="Q46" s="767"/>
      <c r="R46" s="768"/>
      <c r="S46" s="761"/>
      <c r="T46" s="767"/>
      <c r="U46" s="767"/>
      <c r="V46" s="768"/>
      <c r="W46" s="761"/>
      <c r="X46" s="767"/>
      <c r="Y46" s="768"/>
      <c r="Z46" s="776"/>
      <c r="AA46" s="653"/>
    </row>
    <row r="47" spans="1:27" ht="10.199999999999999" customHeight="1" x14ac:dyDescent="0.25">
      <c r="A47" s="760"/>
      <c r="B47" s="769"/>
      <c r="C47" s="601"/>
      <c r="D47" s="601"/>
      <c r="E47" s="601"/>
      <c r="F47" s="602"/>
      <c r="G47" s="769"/>
      <c r="H47" s="601"/>
      <c r="I47" s="601"/>
      <c r="J47" s="601"/>
      <c r="K47" s="602"/>
      <c r="L47" s="773"/>
      <c r="M47" s="774"/>
      <c r="N47" s="775"/>
      <c r="O47" s="769"/>
      <c r="P47" s="601"/>
      <c r="Q47" s="601"/>
      <c r="R47" s="602"/>
      <c r="S47" s="769"/>
      <c r="T47" s="601"/>
      <c r="U47" s="601"/>
      <c r="V47" s="602"/>
      <c r="W47" s="769"/>
      <c r="X47" s="601"/>
      <c r="Y47" s="602"/>
      <c r="Z47" s="777"/>
      <c r="AA47" s="653"/>
    </row>
    <row r="48" spans="1:27" ht="10.199999999999999" customHeight="1" x14ac:dyDescent="0.25">
      <c r="A48" s="759">
        <v>56</v>
      </c>
      <c r="B48" s="761"/>
      <c r="C48" s="767"/>
      <c r="D48" s="767"/>
      <c r="E48" s="767"/>
      <c r="F48" s="768"/>
      <c r="G48" s="761"/>
      <c r="H48" s="767"/>
      <c r="I48" s="767"/>
      <c r="J48" s="767"/>
      <c r="K48" s="768"/>
      <c r="L48" s="770"/>
      <c r="M48" s="771"/>
      <c r="N48" s="772"/>
      <c r="O48" s="761"/>
      <c r="P48" s="767"/>
      <c r="Q48" s="767"/>
      <c r="R48" s="768"/>
      <c r="S48" s="761"/>
      <c r="T48" s="767"/>
      <c r="U48" s="767"/>
      <c r="V48" s="768"/>
      <c r="W48" s="761"/>
      <c r="X48" s="767"/>
      <c r="Y48" s="768"/>
      <c r="Z48" s="776"/>
      <c r="AA48" s="653"/>
    </row>
    <row r="49" spans="1:27" ht="10.199999999999999" customHeight="1" x14ac:dyDescent="0.25">
      <c r="A49" s="760"/>
      <c r="B49" s="769"/>
      <c r="C49" s="601"/>
      <c r="D49" s="601"/>
      <c r="E49" s="601"/>
      <c r="F49" s="602"/>
      <c r="G49" s="769"/>
      <c r="H49" s="601"/>
      <c r="I49" s="601"/>
      <c r="J49" s="601"/>
      <c r="K49" s="602"/>
      <c r="L49" s="773"/>
      <c r="M49" s="774"/>
      <c r="N49" s="775"/>
      <c r="O49" s="769"/>
      <c r="P49" s="601"/>
      <c r="Q49" s="601"/>
      <c r="R49" s="602"/>
      <c r="S49" s="769"/>
      <c r="T49" s="601"/>
      <c r="U49" s="601"/>
      <c r="V49" s="602"/>
      <c r="W49" s="769"/>
      <c r="X49" s="601"/>
      <c r="Y49" s="602"/>
      <c r="Z49" s="777"/>
      <c r="AA49" s="653"/>
    </row>
    <row r="50" spans="1:27" ht="10.199999999999999" customHeight="1" x14ac:dyDescent="0.25">
      <c r="A50" s="759">
        <v>57</v>
      </c>
      <c r="B50" s="761"/>
      <c r="C50" s="767"/>
      <c r="D50" s="767"/>
      <c r="E50" s="767"/>
      <c r="F50" s="768"/>
      <c r="G50" s="761"/>
      <c r="H50" s="767"/>
      <c r="I50" s="767"/>
      <c r="J50" s="767"/>
      <c r="K50" s="768"/>
      <c r="L50" s="770"/>
      <c r="M50" s="771"/>
      <c r="N50" s="772"/>
      <c r="O50" s="761"/>
      <c r="P50" s="767"/>
      <c r="Q50" s="767"/>
      <c r="R50" s="768"/>
      <c r="S50" s="761"/>
      <c r="T50" s="767"/>
      <c r="U50" s="767"/>
      <c r="V50" s="768"/>
      <c r="W50" s="761"/>
      <c r="X50" s="767"/>
      <c r="Y50" s="768"/>
      <c r="Z50" s="776"/>
      <c r="AA50" s="653"/>
    </row>
    <row r="51" spans="1:27" ht="10.199999999999999" customHeight="1" x14ac:dyDescent="0.25">
      <c r="A51" s="760"/>
      <c r="B51" s="769"/>
      <c r="C51" s="601"/>
      <c r="D51" s="601"/>
      <c r="E51" s="601"/>
      <c r="F51" s="602"/>
      <c r="G51" s="769"/>
      <c r="H51" s="601"/>
      <c r="I51" s="601"/>
      <c r="J51" s="601"/>
      <c r="K51" s="602"/>
      <c r="L51" s="773"/>
      <c r="M51" s="774"/>
      <c r="N51" s="775"/>
      <c r="O51" s="769"/>
      <c r="P51" s="601"/>
      <c r="Q51" s="601"/>
      <c r="R51" s="602"/>
      <c r="S51" s="769"/>
      <c r="T51" s="601"/>
      <c r="U51" s="601"/>
      <c r="V51" s="602"/>
      <c r="W51" s="769"/>
      <c r="X51" s="601"/>
      <c r="Y51" s="602"/>
      <c r="Z51" s="777"/>
      <c r="AA51" s="653"/>
    </row>
    <row r="52" spans="1:27" ht="10.199999999999999" customHeight="1" x14ac:dyDescent="0.25">
      <c r="A52" s="759">
        <v>58</v>
      </c>
      <c r="B52" s="761"/>
      <c r="C52" s="767"/>
      <c r="D52" s="767"/>
      <c r="E52" s="767"/>
      <c r="F52" s="768"/>
      <c r="G52" s="761"/>
      <c r="H52" s="767"/>
      <c r="I52" s="767"/>
      <c r="J52" s="767"/>
      <c r="K52" s="768"/>
      <c r="L52" s="770"/>
      <c r="M52" s="771"/>
      <c r="N52" s="772"/>
      <c r="O52" s="761"/>
      <c r="P52" s="767"/>
      <c r="Q52" s="767"/>
      <c r="R52" s="768"/>
      <c r="S52" s="761"/>
      <c r="T52" s="767"/>
      <c r="U52" s="767"/>
      <c r="V52" s="768"/>
      <c r="W52" s="761"/>
      <c r="X52" s="767"/>
      <c r="Y52" s="768"/>
      <c r="Z52" s="776"/>
      <c r="AA52" s="653"/>
    </row>
    <row r="53" spans="1:27" ht="10.199999999999999" customHeight="1" x14ac:dyDescent="0.25">
      <c r="A53" s="760"/>
      <c r="B53" s="769"/>
      <c r="C53" s="601"/>
      <c r="D53" s="601"/>
      <c r="E53" s="601"/>
      <c r="F53" s="602"/>
      <c r="G53" s="769"/>
      <c r="H53" s="601"/>
      <c r="I53" s="601"/>
      <c r="J53" s="601"/>
      <c r="K53" s="602"/>
      <c r="L53" s="773"/>
      <c r="M53" s="774"/>
      <c r="N53" s="775"/>
      <c r="O53" s="769"/>
      <c r="P53" s="601"/>
      <c r="Q53" s="601"/>
      <c r="R53" s="602"/>
      <c r="S53" s="769"/>
      <c r="T53" s="601"/>
      <c r="U53" s="601"/>
      <c r="V53" s="602"/>
      <c r="W53" s="769"/>
      <c r="X53" s="601"/>
      <c r="Y53" s="602"/>
      <c r="Z53" s="777"/>
      <c r="AA53" s="653"/>
    </row>
    <row r="54" spans="1:27" ht="10.199999999999999" customHeight="1" x14ac:dyDescent="0.25">
      <c r="A54" s="759">
        <v>59</v>
      </c>
      <c r="B54" s="761"/>
      <c r="C54" s="767"/>
      <c r="D54" s="767"/>
      <c r="E54" s="767"/>
      <c r="F54" s="768"/>
      <c r="G54" s="761"/>
      <c r="H54" s="767"/>
      <c r="I54" s="767"/>
      <c r="J54" s="767"/>
      <c r="K54" s="768"/>
      <c r="L54" s="770"/>
      <c r="M54" s="771"/>
      <c r="N54" s="772"/>
      <c r="O54" s="761"/>
      <c r="P54" s="767"/>
      <c r="Q54" s="767"/>
      <c r="R54" s="768"/>
      <c r="S54" s="761"/>
      <c r="T54" s="767"/>
      <c r="U54" s="767"/>
      <c r="V54" s="768"/>
      <c r="W54" s="761"/>
      <c r="X54" s="767"/>
      <c r="Y54" s="768"/>
      <c r="Z54" s="776"/>
      <c r="AA54" s="653"/>
    </row>
    <row r="55" spans="1:27" ht="10.199999999999999" customHeight="1" x14ac:dyDescent="0.25">
      <c r="A55" s="760"/>
      <c r="B55" s="769"/>
      <c r="C55" s="601"/>
      <c r="D55" s="601"/>
      <c r="E55" s="601"/>
      <c r="F55" s="602"/>
      <c r="G55" s="769"/>
      <c r="H55" s="601"/>
      <c r="I55" s="601"/>
      <c r="J55" s="601"/>
      <c r="K55" s="602"/>
      <c r="L55" s="773"/>
      <c r="M55" s="774"/>
      <c r="N55" s="775"/>
      <c r="O55" s="769"/>
      <c r="P55" s="601"/>
      <c r="Q55" s="601"/>
      <c r="R55" s="602"/>
      <c r="S55" s="769"/>
      <c r="T55" s="601"/>
      <c r="U55" s="601"/>
      <c r="V55" s="602"/>
      <c r="W55" s="769"/>
      <c r="X55" s="601"/>
      <c r="Y55" s="602"/>
      <c r="Z55" s="777"/>
      <c r="AA55" s="653"/>
    </row>
    <row r="56" spans="1:27" ht="10.199999999999999" customHeight="1" x14ac:dyDescent="0.25">
      <c r="A56" s="759">
        <v>60</v>
      </c>
      <c r="B56" s="761"/>
      <c r="C56" s="767"/>
      <c r="D56" s="767"/>
      <c r="E56" s="767"/>
      <c r="F56" s="768"/>
      <c r="G56" s="761"/>
      <c r="H56" s="767"/>
      <c r="I56" s="767"/>
      <c r="J56" s="767"/>
      <c r="K56" s="768"/>
      <c r="L56" s="770"/>
      <c r="M56" s="771"/>
      <c r="N56" s="772"/>
      <c r="O56" s="761"/>
      <c r="P56" s="767"/>
      <c r="Q56" s="767"/>
      <c r="R56" s="768"/>
      <c r="S56" s="761"/>
      <c r="T56" s="767"/>
      <c r="U56" s="767"/>
      <c r="V56" s="768"/>
      <c r="W56" s="761"/>
      <c r="X56" s="767"/>
      <c r="Y56" s="768"/>
      <c r="Z56" s="776"/>
      <c r="AA56" s="653"/>
    </row>
    <row r="57" spans="1:27" ht="10.199999999999999" customHeight="1" x14ac:dyDescent="0.25">
      <c r="A57" s="760"/>
      <c r="B57" s="769"/>
      <c r="C57" s="601"/>
      <c r="D57" s="601"/>
      <c r="E57" s="601"/>
      <c r="F57" s="602"/>
      <c r="G57" s="769"/>
      <c r="H57" s="601"/>
      <c r="I57" s="601"/>
      <c r="J57" s="601"/>
      <c r="K57" s="602"/>
      <c r="L57" s="773"/>
      <c r="M57" s="774"/>
      <c r="N57" s="775"/>
      <c r="O57" s="769"/>
      <c r="P57" s="601"/>
      <c r="Q57" s="601"/>
      <c r="R57" s="602"/>
      <c r="S57" s="769"/>
      <c r="T57" s="601"/>
      <c r="U57" s="601"/>
      <c r="V57" s="602"/>
      <c r="W57" s="769"/>
      <c r="X57" s="601"/>
      <c r="Y57" s="602"/>
      <c r="Z57" s="777"/>
      <c r="AA57" s="653"/>
    </row>
    <row r="58" spans="1:27" ht="10.199999999999999" customHeight="1" x14ac:dyDescent="0.25">
      <c r="A58" s="759">
        <v>61</v>
      </c>
      <c r="B58" s="761"/>
      <c r="C58" s="767"/>
      <c r="D58" s="767"/>
      <c r="E58" s="767"/>
      <c r="F58" s="768"/>
      <c r="G58" s="761"/>
      <c r="H58" s="767"/>
      <c r="I58" s="767"/>
      <c r="J58" s="767"/>
      <c r="K58" s="768"/>
      <c r="L58" s="770"/>
      <c r="M58" s="771"/>
      <c r="N58" s="772"/>
      <c r="O58" s="761"/>
      <c r="P58" s="767"/>
      <c r="Q58" s="767"/>
      <c r="R58" s="768"/>
      <c r="S58" s="761"/>
      <c r="T58" s="767"/>
      <c r="U58" s="767"/>
      <c r="V58" s="768"/>
      <c r="W58" s="761"/>
      <c r="X58" s="767"/>
      <c r="Y58" s="768"/>
      <c r="Z58" s="776"/>
      <c r="AA58" s="653"/>
    </row>
    <row r="59" spans="1:27" ht="10.199999999999999" customHeight="1" x14ac:dyDescent="0.25">
      <c r="A59" s="760"/>
      <c r="B59" s="769"/>
      <c r="C59" s="601"/>
      <c r="D59" s="601"/>
      <c r="E59" s="601"/>
      <c r="F59" s="602"/>
      <c r="G59" s="769"/>
      <c r="H59" s="601"/>
      <c r="I59" s="601"/>
      <c r="J59" s="601"/>
      <c r="K59" s="602"/>
      <c r="L59" s="773"/>
      <c r="M59" s="774"/>
      <c r="N59" s="775"/>
      <c r="O59" s="769"/>
      <c r="P59" s="601"/>
      <c r="Q59" s="601"/>
      <c r="R59" s="602"/>
      <c r="S59" s="769"/>
      <c r="T59" s="601"/>
      <c r="U59" s="601"/>
      <c r="V59" s="602"/>
      <c r="W59" s="769"/>
      <c r="X59" s="601"/>
      <c r="Y59" s="602"/>
      <c r="Z59" s="777"/>
      <c r="AA59" s="653"/>
    </row>
    <row r="60" spans="1:27" ht="10.199999999999999" customHeight="1" x14ac:dyDescent="0.25">
      <c r="A60" s="759">
        <v>62</v>
      </c>
      <c r="B60" s="761"/>
      <c r="C60" s="767"/>
      <c r="D60" s="767"/>
      <c r="E60" s="767"/>
      <c r="F60" s="768"/>
      <c r="G60" s="761"/>
      <c r="H60" s="767"/>
      <c r="I60" s="767"/>
      <c r="J60" s="767"/>
      <c r="K60" s="768"/>
      <c r="L60" s="770"/>
      <c r="M60" s="771"/>
      <c r="N60" s="772"/>
      <c r="O60" s="761"/>
      <c r="P60" s="767"/>
      <c r="Q60" s="767"/>
      <c r="R60" s="768"/>
      <c r="S60" s="761"/>
      <c r="T60" s="767"/>
      <c r="U60" s="767"/>
      <c r="V60" s="768"/>
      <c r="W60" s="761"/>
      <c r="X60" s="767"/>
      <c r="Y60" s="768"/>
      <c r="Z60" s="776"/>
      <c r="AA60" s="653"/>
    </row>
    <row r="61" spans="1:27" ht="10.199999999999999" customHeight="1" x14ac:dyDescent="0.25">
      <c r="A61" s="760"/>
      <c r="B61" s="769"/>
      <c r="C61" s="601"/>
      <c r="D61" s="601"/>
      <c r="E61" s="601"/>
      <c r="F61" s="602"/>
      <c r="G61" s="769"/>
      <c r="H61" s="601"/>
      <c r="I61" s="601"/>
      <c r="J61" s="601"/>
      <c r="K61" s="602"/>
      <c r="L61" s="773"/>
      <c r="M61" s="774"/>
      <c r="N61" s="775"/>
      <c r="O61" s="769"/>
      <c r="P61" s="601"/>
      <c r="Q61" s="601"/>
      <c r="R61" s="602"/>
      <c r="S61" s="769"/>
      <c r="T61" s="601"/>
      <c r="U61" s="601"/>
      <c r="V61" s="602"/>
      <c r="W61" s="769"/>
      <c r="X61" s="601"/>
      <c r="Y61" s="602"/>
      <c r="Z61" s="777"/>
      <c r="AA61" s="653"/>
    </row>
    <row r="62" spans="1:27" ht="10.199999999999999" customHeight="1" x14ac:dyDescent="0.25">
      <c r="A62" s="759">
        <v>63</v>
      </c>
      <c r="B62" s="761"/>
      <c r="C62" s="767"/>
      <c r="D62" s="767"/>
      <c r="E62" s="767"/>
      <c r="F62" s="768"/>
      <c r="G62" s="761"/>
      <c r="H62" s="767"/>
      <c r="I62" s="767"/>
      <c r="J62" s="767"/>
      <c r="K62" s="768"/>
      <c r="L62" s="770"/>
      <c r="M62" s="771"/>
      <c r="N62" s="772"/>
      <c r="O62" s="761"/>
      <c r="P62" s="767"/>
      <c r="Q62" s="767"/>
      <c r="R62" s="768"/>
      <c r="S62" s="761"/>
      <c r="T62" s="767"/>
      <c r="U62" s="767"/>
      <c r="V62" s="768"/>
      <c r="W62" s="761"/>
      <c r="X62" s="767"/>
      <c r="Y62" s="768"/>
      <c r="Z62" s="776"/>
      <c r="AA62" s="653"/>
    </row>
    <row r="63" spans="1:27" ht="10.199999999999999" customHeight="1" x14ac:dyDescent="0.25">
      <c r="A63" s="760"/>
      <c r="B63" s="769"/>
      <c r="C63" s="601"/>
      <c r="D63" s="601"/>
      <c r="E63" s="601"/>
      <c r="F63" s="602"/>
      <c r="G63" s="769"/>
      <c r="H63" s="601"/>
      <c r="I63" s="601"/>
      <c r="J63" s="601"/>
      <c r="K63" s="602"/>
      <c r="L63" s="773"/>
      <c r="M63" s="774"/>
      <c r="N63" s="775"/>
      <c r="O63" s="769"/>
      <c r="P63" s="601"/>
      <c r="Q63" s="601"/>
      <c r="R63" s="602"/>
      <c r="S63" s="769"/>
      <c r="T63" s="601"/>
      <c r="U63" s="601"/>
      <c r="V63" s="602"/>
      <c r="W63" s="769"/>
      <c r="X63" s="601"/>
      <c r="Y63" s="602"/>
      <c r="Z63" s="777"/>
      <c r="AA63" s="653"/>
    </row>
    <row r="64" spans="1:27" ht="10.199999999999999" customHeight="1" x14ac:dyDescent="0.25">
      <c r="A64" s="759">
        <v>64</v>
      </c>
      <c r="B64" s="761"/>
      <c r="C64" s="767"/>
      <c r="D64" s="767"/>
      <c r="E64" s="767"/>
      <c r="F64" s="768"/>
      <c r="G64" s="761"/>
      <c r="H64" s="767"/>
      <c r="I64" s="767"/>
      <c r="J64" s="767"/>
      <c r="K64" s="768"/>
      <c r="L64" s="770"/>
      <c r="M64" s="778"/>
      <c r="N64" s="779"/>
      <c r="O64" s="761"/>
      <c r="P64" s="767"/>
      <c r="Q64" s="767"/>
      <c r="R64" s="768"/>
      <c r="S64" s="761"/>
      <c r="T64" s="767"/>
      <c r="U64" s="767"/>
      <c r="V64" s="768"/>
      <c r="W64" s="761"/>
      <c r="X64" s="767"/>
      <c r="Y64" s="768"/>
      <c r="Z64" s="776"/>
      <c r="AA64" s="653"/>
    </row>
    <row r="65" spans="1:27" ht="10.199999999999999" customHeight="1" x14ac:dyDescent="0.25">
      <c r="A65" s="760"/>
      <c r="B65" s="769"/>
      <c r="C65" s="601"/>
      <c r="D65" s="601"/>
      <c r="E65" s="601"/>
      <c r="F65" s="602"/>
      <c r="G65" s="769"/>
      <c r="H65" s="601"/>
      <c r="I65" s="601"/>
      <c r="J65" s="601"/>
      <c r="K65" s="602"/>
      <c r="L65" s="780"/>
      <c r="M65" s="781"/>
      <c r="N65" s="782"/>
      <c r="O65" s="769"/>
      <c r="P65" s="601"/>
      <c r="Q65" s="601"/>
      <c r="R65" s="602"/>
      <c r="S65" s="769"/>
      <c r="T65" s="601"/>
      <c r="U65" s="601"/>
      <c r="V65" s="602"/>
      <c r="W65" s="769"/>
      <c r="X65" s="601"/>
      <c r="Y65" s="602"/>
      <c r="Z65" s="777"/>
      <c r="AA65" s="653"/>
    </row>
    <row r="66" spans="1:27" ht="10.199999999999999" customHeight="1" x14ac:dyDescent="0.25">
      <c r="A66" s="759">
        <v>65</v>
      </c>
      <c r="B66" s="761"/>
      <c r="C66" s="767"/>
      <c r="D66" s="767"/>
      <c r="E66" s="767"/>
      <c r="F66" s="768"/>
      <c r="G66" s="761"/>
      <c r="H66" s="767"/>
      <c r="I66" s="767"/>
      <c r="J66" s="767"/>
      <c r="K66" s="768"/>
      <c r="L66" s="770"/>
      <c r="M66" s="771"/>
      <c r="N66" s="772"/>
      <c r="O66" s="761"/>
      <c r="P66" s="767"/>
      <c r="Q66" s="767"/>
      <c r="R66" s="768"/>
      <c r="S66" s="761"/>
      <c r="T66" s="767"/>
      <c r="U66" s="767"/>
      <c r="V66" s="768"/>
      <c r="W66" s="761"/>
      <c r="X66" s="767"/>
      <c r="Y66" s="768"/>
      <c r="Z66" s="776"/>
      <c r="AA66" s="653"/>
    </row>
    <row r="67" spans="1:27" ht="10.199999999999999" customHeight="1" x14ac:dyDescent="0.25">
      <c r="A67" s="760"/>
      <c r="B67" s="769"/>
      <c r="C67" s="601"/>
      <c r="D67" s="601"/>
      <c r="E67" s="601"/>
      <c r="F67" s="602"/>
      <c r="G67" s="769"/>
      <c r="H67" s="601"/>
      <c r="I67" s="601"/>
      <c r="J67" s="601"/>
      <c r="K67" s="602"/>
      <c r="L67" s="773"/>
      <c r="M67" s="774"/>
      <c r="N67" s="775"/>
      <c r="O67" s="769"/>
      <c r="P67" s="601"/>
      <c r="Q67" s="601"/>
      <c r="R67" s="602"/>
      <c r="S67" s="769"/>
      <c r="T67" s="601"/>
      <c r="U67" s="601"/>
      <c r="V67" s="602"/>
      <c r="W67" s="769"/>
      <c r="X67" s="601"/>
      <c r="Y67" s="602"/>
      <c r="Z67" s="777"/>
      <c r="AA67" s="653"/>
    </row>
    <row r="68" spans="1:27" ht="10.199999999999999" customHeight="1" x14ac:dyDescent="0.25">
      <c r="A68" s="759">
        <v>66</v>
      </c>
      <c r="B68" s="761"/>
      <c r="C68" s="767"/>
      <c r="D68" s="767"/>
      <c r="E68" s="767"/>
      <c r="F68" s="768"/>
      <c r="G68" s="761"/>
      <c r="H68" s="767"/>
      <c r="I68" s="767"/>
      <c r="J68" s="767"/>
      <c r="K68" s="768"/>
      <c r="L68" s="770"/>
      <c r="M68" s="771"/>
      <c r="N68" s="772"/>
      <c r="O68" s="761"/>
      <c r="P68" s="767"/>
      <c r="Q68" s="767"/>
      <c r="R68" s="768"/>
      <c r="S68" s="761"/>
      <c r="T68" s="767"/>
      <c r="U68" s="767"/>
      <c r="V68" s="768"/>
      <c r="W68" s="761"/>
      <c r="X68" s="767"/>
      <c r="Y68" s="768"/>
      <c r="Z68" s="776"/>
      <c r="AA68" s="653"/>
    </row>
    <row r="69" spans="1:27" ht="10.199999999999999" customHeight="1" x14ac:dyDescent="0.25">
      <c r="A69" s="760"/>
      <c r="B69" s="769"/>
      <c r="C69" s="601"/>
      <c r="D69" s="601"/>
      <c r="E69" s="601"/>
      <c r="F69" s="602"/>
      <c r="G69" s="769"/>
      <c r="H69" s="601"/>
      <c r="I69" s="601"/>
      <c r="J69" s="601"/>
      <c r="K69" s="602"/>
      <c r="L69" s="773"/>
      <c r="M69" s="774"/>
      <c r="N69" s="775"/>
      <c r="O69" s="769"/>
      <c r="P69" s="601"/>
      <c r="Q69" s="601"/>
      <c r="R69" s="602"/>
      <c r="S69" s="769"/>
      <c r="T69" s="601"/>
      <c r="U69" s="601"/>
      <c r="V69" s="602"/>
      <c r="W69" s="769"/>
      <c r="X69" s="601"/>
      <c r="Y69" s="602"/>
      <c r="Z69" s="777"/>
      <c r="AA69" s="653"/>
    </row>
    <row r="70" spans="1:27" ht="10.199999999999999" customHeight="1" x14ac:dyDescent="0.25">
      <c r="A70" s="759">
        <v>67</v>
      </c>
      <c r="B70" s="761"/>
      <c r="C70" s="767"/>
      <c r="D70" s="767"/>
      <c r="E70" s="767"/>
      <c r="F70" s="768"/>
      <c r="G70" s="761"/>
      <c r="H70" s="767"/>
      <c r="I70" s="767"/>
      <c r="J70" s="767"/>
      <c r="K70" s="768"/>
      <c r="L70" s="770"/>
      <c r="M70" s="771"/>
      <c r="N70" s="772"/>
      <c r="O70" s="761"/>
      <c r="P70" s="767"/>
      <c r="Q70" s="767"/>
      <c r="R70" s="768"/>
      <c r="S70" s="761"/>
      <c r="T70" s="767"/>
      <c r="U70" s="767"/>
      <c r="V70" s="768"/>
      <c r="W70" s="761"/>
      <c r="X70" s="767"/>
      <c r="Y70" s="768"/>
      <c r="Z70" s="776"/>
      <c r="AA70" s="653"/>
    </row>
    <row r="71" spans="1:27" ht="10.199999999999999" customHeight="1" x14ac:dyDescent="0.25">
      <c r="A71" s="760"/>
      <c r="B71" s="769"/>
      <c r="C71" s="601"/>
      <c r="D71" s="601"/>
      <c r="E71" s="601"/>
      <c r="F71" s="602"/>
      <c r="G71" s="769"/>
      <c r="H71" s="601"/>
      <c r="I71" s="601"/>
      <c r="J71" s="601"/>
      <c r="K71" s="602"/>
      <c r="L71" s="773"/>
      <c r="M71" s="774"/>
      <c r="N71" s="775"/>
      <c r="O71" s="769"/>
      <c r="P71" s="601"/>
      <c r="Q71" s="601"/>
      <c r="R71" s="602"/>
      <c r="S71" s="769"/>
      <c r="T71" s="601"/>
      <c r="U71" s="601"/>
      <c r="V71" s="602"/>
      <c r="W71" s="769"/>
      <c r="X71" s="601"/>
      <c r="Y71" s="602"/>
      <c r="Z71" s="777"/>
      <c r="AA71" s="653"/>
    </row>
    <row r="72" spans="1:27" ht="10.199999999999999" customHeight="1" x14ac:dyDescent="0.25">
      <c r="A72" s="759">
        <v>68</v>
      </c>
      <c r="B72" s="761"/>
      <c r="C72" s="767"/>
      <c r="D72" s="767"/>
      <c r="E72" s="767"/>
      <c r="F72" s="768"/>
      <c r="G72" s="761"/>
      <c r="H72" s="767"/>
      <c r="I72" s="767"/>
      <c r="J72" s="767"/>
      <c r="K72" s="768"/>
      <c r="L72" s="770"/>
      <c r="M72" s="771"/>
      <c r="N72" s="772"/>
      <c r="O72" s="761"/>
      <c r="P72" s="767"/>
      <c r="Q72" s="767"/>
      <c r="R72" s="768"/>
      <c r="S72" s="761"/>
      <c r="T72" s="767"/>
      <c r="U72" s="767"/>
      <c r="V72" s="768"/>
      <c r="W72" s="761"/>
      <c r="X72" s="767"/>
      <c r="Y72" s="768"/>
      <c r="Z72" s="776"/>
      <c r="AA72" s="653"/>
    </row>
    <row r="73" spans="1:27" ht="10.199999999999999" customHeight="1" x14ac:dyDescent="0.25">
      <c r="A73" s="760"/>
      <c r="B73" s="769"/>
      <c r="C73" s="601"/>
      <c r="D73" s="601"/>
      <c r="E73" s="601"/>
      <c r="F73" s="602"/>
      <c r="G73" s="769"/>
      <c r="H73" s="601"/>
      <c r="I73" s="601"/>
      <c r="J73" s="601"/>
      <c r="K73" s="602"/>
      <c r="L73" s="773"/>
      <c r="M73" s="774"/>
      <c r="N73" s="775"/>
      <c r="O73" s="769"/>
      <c r="P73" s="601"/>
      <c r="Q73" s="601"/>
      <c r="R73" s="602"/>
      <c r="S73" s="769"/>
      <c r="T73" s="601"/>
      <c r="U73" s="601"/>
      <c r="V73" s="602"/>
      <c r="W73" s="769"/>
      <c r="X73" s="601"/>
      <c r="Y73" s="602"/>
      <c r="Z73" s="777"/>
      <c r="AA73" s="653"/>
    </row>
    <row r="74" spans="1:27" ht="10.199999999999999" customHeight="1" x14ac:dyDescent="0.25">
      <c r="A74" s="759">
        <v>69</v>
      </c>
      <c r="B74" s="761"/>
      <c r="C74" s="767"/>
      <c r="D74" s="767"/>
      <c r="E74" s="767"/>
      <c r="F74" s="768"/>
      <c r="G74" s="761"/>
      <c r="H74" s="767"/>
      <c r="I74" s="767"/>
      <c r="J74" s="767"/>
      <c r="K74" s="768"/>
      <c r="L74" s="770"/>
      <c r="M74" s="771"/>
      <c r="N74" s="772"/>
      <c r="O74" s="761"/>
      <c r="P74" s="767"/>
      <c r="Q74" s="767"/>
      <c r="R74" s="768"/>
      <c r="S74" s="761"/>
      <c r="T74" s="767"/>
      <c r="U74" s="767"/>
      <c r="V74" s="768"/>
      <c r="W74" s="761"/>
      <c r="X74" s="767"/>
      <c r="Y74" s="768"/>
      <c r="Z74" s="776"/>
      <c r="AA74" s="653"/>
    </row>
    <row r="75" spans="1:27" ht="10.199999999999999" customHeight="1" x14ac:dyDescent="0.25">
      <c r="A75" s="760"/>
      <c r="B75" s="769"/>
      <c r="C75" s="601"/>
      <c r="D75" s="601"/>
      <c r="E75" s="601"/>
      <c r="F75" s="602"/>
      <c r="G75" s="769"/>
      <c r="H75" s="601"/>
      <c r="I75" s="601"/>
      <c r="J75" s="601"/>
      <c r="K75" s="602"/>
      <c r="L75" s="773"/>
      <c r="M75" s="774"/>
      <c r="N75" s="775"/>
      <c r="O75" s="769"/>
      <c r="P75" s="601"/>
      <c r="Q75" s="601"/>
      <c r="R75" s="602"/>
      <c r="S75" s="769"/>
      <c r="T75" s="601"/>
      <c r="U75" s="601"/>
      <c r="V75" s="602"/>
      <c r="W75" s="769"/>
      <c r="X75" s="601"/>
      <c r="Y75" s="602"/>
      <c r="Z75" s="777"/>
      <c r="AA75" s="653"/>
    </row>
    <row r="76" spans="1:27" ht="10.199999999999999" customHeight="1" x14ac:dyDescent="0.25">
      <c r="A76" s="759">
        <v>70</v>
      </c>
      <c r="B76" s="761"/>
      <c r="C76" s="767"/>
      <c r="D76" s="767"/>
      <c r="E76" s="767"/>
      <c r="F76" s="768"/>
      <c r="G76" s="761"/>
      <c r="H76" s="767"/>
      <c r="I76" s="767"/>
      <c r="J76" s="767"/>
      <c r="K76" s="768"/>
      <c r="L76" s="770"/>
      <c r="M76" s="771"/>
      <c r="N76" s="772"/>
      <c r="O76" s="761"/>
      <c r="P76" s="767"/>
      <c r="Q76" s="767"/>
      <c r="R76" s="768"/>
      <c r="S76" s="761"/>
      <c r="T76" s="767"/>
      <c r="U76" s="767"/>
      <c r="V76" s="768"/>
      <c r="W76" s="761"/>
      <c r="X76" s="767"/>
      <c r="Y76" s="768"/>
      <c r="Z76" s="776"/>
      <c r="AA76" s="653"/>
    </row>
    <row r="77" spans="1:27" ht="10.199999999999999" customHeight="1" x14ac:dyDescent="0.25">
      <c r="A77" s="760"/>
      <c r="B77" s="769"/>
      <c r="C77" s="601"/>
      <c r="D77" s="601"/>
      <c r="E77" s="601"/>
      <c r="F77" s="602"/>
      <c r="G77" s="769"/>
      <c r="H77" s="601"/>
      <c r="I77" s="601"/>
      <c r="J77" s="601"/>
      <c r="K77" s="602"/>
      <c r="L77" s="773"/>
      <c r="M77" s="774"/>
      <c r="N77" s="775"/>
      <c r="O77" s="769"/>
      <c r="P77" s="601"/>
      <c r="Q77" s="601"/>
      <c r="R77" s="602"/>
      <c r="S77" s="769"/>
      <c r="T77" s="601"/>
      <c r="U77" s="601"/>
      <c r="V77" s="602"/>
      <c r="W77" s="769"/>
      <c r="X77" s="601"/>
      <c r="Y77" s="602"/>
      <c r="Z77" s="777"/>
      <c r="AA77" s="653"/>
    </row>
    <row r="78" spans="1:27" ht="10.199999999999999" customHeight="1" x14ac:dyDescent="0.25">
      <c r="A78" s="759">
        <v>71</v>
      </c>
      <c r="B78" s="761"/>
      <c r="C78" s="767"/>
      <c r="D78" s="767"/>
      <c r="E78" s="767"/>
      <c r="F78" s="768"/>
      <c r="G78" s="761"/>
      <c r="H78" s="767"/>
      <c r="I78" s="767"/>
      <c r="J78" s="767"/>
      <c r="K78" s="768"/>
      <c r="L78" s="770"/>
      <c r="M78" s="771"/>
      <c r="N78" s="772"/>
      <c r="O78" s="761"/>
      <c r="P78" s="767"/>
      <c r="Q78" s="767"/>
      <c r="R78" s="768"/>
      <c r="S78" s="761"/>
      <c r="T78" s="767"/>
      <c r="U78" s="767"/>
      <c r="V78" s="768"/>
      <c r="W78" s="761"/>
      <c r="X78" s="767"/>
      <c r="Y78" s="768"/>
      <c r="Z78" s="776"/>
      <c r="AA78" s="653"/>
    </row>
    <row r="79" spans="1:27" ht="10.199999999999999" customHeight="1" x14ac:dyDescent="0.25">
      <c r="A79" s="760"/>
      <c r="B79" s="769"/>
      <c r="C79" s="601"/>
      <c r="D79" s="601"/>
      <c r="E79" s="601"/>
      <c r="F79" s="602"/>
      <c r="G79" s="769"/>
      <c r="H79" s="601"/>
      <c r="I79" s="601"/>
      <c r="J79" s="601"/>
      <c r="K79" s="602"/>
      <c r="L79" s="773"/>
      <c r="M79" s="774"/>
      <c r="N79" s="775"/>
      <c r="O79" s="769"/>
      <c r="P79" s="601"/>
      <c r="Q79" s="601"/>
      <c r="R79" s="602"/>
      <c r="S79" s="769"/>
      <c r="T79" s="601"/>
      <c r="U79" s="601"/>
      <c r="V79" s="602"/>
      <c r="W79" s="769"/>
      <c r="X79" s="601"/>
      <c r="Y79" s="602"/>
      <c r="Z79" s="777"/>
      <c r="AA79" s="653"/>
    </row>
    <row r="80" spans="1:27" ht="10.199999999999999" customHeight="1" x14ac:dyDescent="0.25">
      <c r="A80" s="759">
        <v>72</v>
      </c>
      <c r="B80" s="761"/>
      <c r="C80" s="767"/>
      <c r="D80" s="767"/>
      <c r="E80" s="767"/>
      <c r="F80" s="768"/>
      <c r="G80" s="761"/>
      <c r="H80" s="767"/>
      <c r="I80" s="767"/>
      <c r="J80" s="767"/>
      <c r="K80" s="768"/>
      <c r="L80" s="770"/>
      <c r="M80" s="771"/>
      <c r="N80" s="772"/>
      <c r="O80" s="761"/>
      <c r="P80" s="767"/>
      <c r="Q80" s="767"/>
      <c r="R80" s="768"/>
      <c r="S80" s="761"/>
      <c r="T80" s="767"/>
      <c r="U80" s="767"/>
      <c r="V80" s="768"/>
      <c r="W80" s="761"/>
      <c r="X80" s="767"/>
      <c r="Y80" s="768"/>
      <c r="Z80" s="776"/>
      <c r="AA80" s="653"/>
    </row>
    <row r="81" spans="1:27" ht="10.199999999999999" customHeight="1" x14ac:dyDescent="0.25">
      <c r="A81" s="760"/>
      <c r="B81" s="769"/>
      <c r="C81" s="601"/>
      <c r="D81" s="601"/>
      <c r="E81" s="601"/>
      <c r="F81" s="602"/>
      <c r="G81" s="769"/>
      <c r="H81" s="601"/>
      <c r="I81" s="601"/>
      <c r="J81" s="601"/>
      <c r="K81" s="602"/>
      <c r="L81" s="773"/>
      <c r="M81" s="774"/>
      <c r="N81" s="775"/>
      <c r="O81" s="769"/>
      <c r="P81" s="601"/>
      <c r="Q81" s="601"/>
      <c r="R81" s="602"/>
      <c r="S81" s="769"/>
      <c r="T81" s="601"/>
      <c r="U81" s="601"/>
      <c r="V81" s="602"/>
      <c r="W81" s="769"/>
      <c r="X81" s="601"/>
      <c r="Y81" s="602"/>
      <c r="Z81" s="777"/>
      <c r="AA81" s="653"/>
    </row>
    <row r="82" spans="1:27" ht="10.199999999999999" customHeight="1" x14ac:dyDescent="0.25">
      <c r="A82" s="759">
        <v>73</v>
      </c>
      <c r="B82" s="761"/>
      <c r="C82" s="767"/>
      <c r="D82" s="767"/>
      <c r="E82" s="767"/>
      <c r="F82" s="768"/>
      <c r="G82" s="761"/>
      <c r="H82" s="767"/>
      <c r="I82" s="767"/>
      <c r="J82" s="767"/>
      <c r="K82" s="768"/>
      <c r="L82" s="770"/>
      <c r="M82" s="771"/>
      <c r="N82" s="772"/>
      <c r="O82" s="761"/>
      <c r="P82" s="767"/>
      <c r="Q82" s="767"/>
      <c r="R82" s="768"/>
      <c r="S82" s="761"/>
      <c r="T82" s="767"/>
      <c r="U82" s="767"/>
      <c r="V82" s="768"/>
      <c r="W82" s="761"/>
      <c r="X82" s="767"/>
      <c r="Y82" s="768"/>
      <c r="Z82" s="776"/>
      <c r="AA82" s="653"/>
    </row>
    <row r="83" spans="1:27" ht="10.199999999999999" customHeight="1" x14ac:dyDescent="0.25">
      <c r="A83" s="760"/>
      <c r="B83" s="769"/>
      <c r="C83" s="601"/>
      <c r="D83" s="601"/>
      <c r="E83" s="601"/>
      <c r="F83" s="602"/>
      <c r="G83" s="769"/>
      <c r="H83" s="601"/>
      <c r="I83" s="601"/>
      <c r="J83" s="601"/>
      <c r="K83" s="602"/>
      <c r="L83" s="773"/>
      <c r="M83" s="774"/>
      <c r="N83" s="775"/>
      <c r="O83" s="769"/>
      <c r="P83" s="601"/>
      <c r="Q83" s="601"/>
      <c r="R83" s="602"/>
      <c r="S83" s="769"/>
      <c r="T83" s="601"/>
      <c r="U83" s="601"/>
      <c r="V83" s="602"/>
      <c r="W83" s="769"/>
      <c r="X83" s="601"/>
      <c r="Y83" s="602"/>
      <c r="Z83" s="777"/>
      <c r="AA83" s="653"/>
    </row>
    <row r="84" spans="1:27" ht="10.199999999999999" customHeight="1" x14ac:dyDescent="0.25">
      <c r="A84" s="759">
        <v>74</v>
      </c>
      <c r="B84" s="761"/>
      <c r="C84" s="767"/>
      <c r="D84" s="767"/>
      <c r="E84" s="767"/>
      <c r="F84" s="768"/>
      <c r="G84" s="761"/>
      <c r="H84" s="767"/>
      <c r="I84" s="767"/>
      <c r="J84" s="767"/>
      <c r="K84" s="768"/>
      <c r="L84" s="770"/>
      <c r="M84" s="771"/>
      <c r="N84" s="772"/>
      <c r="O84" s="761"/>
      <c r="P84" s="767"/>
      <c r="Q84" s="767"/>
      <c r="R84" s="768"/>
      <c r="S84" s="761"/>
      <c r="T84" s="767"/>
      <c r="U84" s="767"/>
      <c r="V84" s="768"/>
      <c r="W84" s="761"/>
      <c r="X84" s="767"/>
      <c r="Y84" s="768"/>
      <c r="Z84" s="776"/>
      <c r="AA84" s="653"/>
    </row>
    <row r="85" spans="1:27" ht="10.199999999999999" customHeight="1" x14ac:dyDescent="0.25">
      <c r="A85" s="760"/>
      <c r="B85" s="769"/>
      <c r="C85" s="601"/>
      <c r="D85" s="601"/>
      <c r="E85" s="601"/>
      <c r="F85" s="602"/>
      <c r="G85" s="769"/>
      <c r="H85" s="601"/>
      <c r="I85" s="601"/>
      <c r="J85" s="601"/>
      <c r="K85" s="602"/>
      <c r="L85" s="773"/>
      <c r="M85" s="774"/>
      <c r="N85" s="775"/>
      <c r="O85" s="769"/>
      <c r="P85" s="601"/>
      <c r="Q85" s="601"/>
      <c r="R85" s="602"/>
      <c r="S85" s="769"/>
      <c r="T85" s="601"/>
      <c r="U85" s="601"/>
      <c r="V85" s="602"/>
      <c r="W85" s="769"/>
      <c r="X85" s="601"/>
      <c r="Y85" s="602"/>
      <c r="Z85" s="777"/>
      <c r="AA85" s="653"/>
    </row>
    <row r="86" spans="1:27" ht="10.199999999999999" customHeight="1" x14ac:dyDescent="0.25">
      <c r="A86" s="759">
        <v>75</v>
      </c>
      <c r="B86" s="761"/>
      <c r="C86" s="767"/>
      <c r="D86" s="767"/>
      <c r="E86" s="767"/>
      <c r="F86" s="768"/>
      <c r="G86" s="761"/>
      <c r="H86" s="767"/>
      <c r="I86" s="767"/>
      <c r="J86" s="767"/>
      <c r="K86" s="768"/>
      <c r="L86" s="770"/>
      <c r="M86" s="771"/>
      <c r="N86" s="772"/>
      <c r="O86" s="761"/>
      <c r="P86" s="767"/>
      <c r="Q86" s="767"/>
      <c r="R86" s="768"/>
      <c r="S86" s="761"/>
      <c r="T86" s="767"/>
      <c r="U86" s="767"/>
      <c r="V86" s="768"/>
      <c r="W86" s="761"/>
      <c r="X86" s="767"/>
      <c r="Y86" s="768"/>
      <c r="Z86" s="776"/>
      <c r="AA86" s="653"/>
    </row>
    <row r="87" spans="1:27" ht="10.199999999999999" customHeight="1" x14ac:dyDescent="0.25">
      <c r="A87" s="760"/>
      <c r="B87" s="769"/>
      <c r="C87" s="601"/>
      <c r="D87" s="601"/>
      <c r="E87" s="601"/>
      <c r="F87" s="602"/>
      <c r="G87" s="769"/>
      <c r="H87" s="601"/>
      <c r="I87" s="601"/>
      <c r="J87" s="601"/>
      <c r="K87" s="602"/>
      <c r="L87" s="773"/>
      <c r="M87" s="774"/>
      <c r="N87" s="775"/>
      <c r="O87" s="769"/>
      <c r="P87" s="601"/>
      <c r="Q87" s="601"/>
      <c r="R87" s="602"/>
      <c r="S87" s="769"/>
      <c r="T87" s="601"/>
      <c r="U87" s="601"/>
      <c r="V87" s="602"/>
      <c r="W87" s="769"/>
      <c r="X87" s="601"/>
      <c r="Y87" s="602"/>
      <c r="Z87" s="777"/>
      <c r="AA87" s="653"/>
    </row>
    <row r="88" spans="1:27" ht="10.199999999999999" customHeight="1" x14ac:dyDescent="0.25">
      <c r="A88" s="759">
        <v>76</v>
      </c>
      <c r="B88" s="761"/>
      <c r="C88" s="767"/>
      <c r="D88" s="767"/>
      <c r="E88" s="767"/>
      <c r="F88" s="768"/>
      <c r="G88" s="761"/>
      <c r="H88" s="767"/>
      <c r="I88" s="767"/>
      <c r="J88" s="767"/>
      <c r="K88" s="768"/>
      <c r="L88" s="770"/>
      <c r="M88" s="771"/>
      <c r="N88" s="772"/>
      <c r="O88" s="761"/>
      <c r="P88" s="767"/>
      <c r="Q88" s="767"/>
      <c r="R88" s="768"/>
      <c r="S88" s="761"/>
      <c r="T88" s="767"/>
      <c r="U88" s="767"/>
      <c r="V88" s="768"/>
      <c r="W88" s="761"/>
      <c r="X88" s="767"/>
      <c r="Y88" s="768"/>
      <c r="Z88" s="776"/>
      <c r="AA88" s="653"/>
    </row>
    <row r="89" spans="1:27" ht="10.199999999999999" customHeight="1" x14ac:dyDescent="0.25">
      <c r="A89" s="760"/>
      <c r="B89" s="769"/>
      <c r="C89" s="601"/>
      <c r="D89" s="601"/>
      <c r="E89" s="601"/>
      <c r="F89" s="602"/>
      <c r="G89" s="769"/>
      <c r="H89" s="601"/>
      <c r="I89" s="601"/>
      <c r="J89" s="601"/>
      <c r="K89" s="602"/>
      <c r="L89" s="773"/>
      <c r="M89" s="774"/>
      <c r="N89" s="775"/>
      <c r="O89" s="769"/>
      <c r="P89" s="601"/>
      <c r="Q89" s="601"/>
      <c r="R89" s="602"/>
      <c r="S89" s="769"/>
      <c r="T89" s="601"/>
      <c r="U89" s="601"/>
      <c r="V89" s="602"/>
      <c r="W89" s="769"/>
      <c r="X89" s="601"/>
      <c r="Y89" s="602"/>
      <c r="Z89" s="777"/>
      <c r="AA89" s="653"/>
    </row>
    <row r="90" spans="1:27" ht="10.199999999999999" customHeight="1" x14ac:dyDescent="0.25">
      <c r="A90" s="759">
        <v>77</v>
      </c>
      <c r="B90" s="761"/>
      <c r="C90" s="767"/>
      <c r="D90" s="767"/>
      <c r="E90" s="767"/>
      <c r="F90" s="768"/>
      <c r="G90" s="761"/>
      <c r="H90" s="767"/>
      <c r="I90" s="767"/>
      <c r="J90" s="767"/>
      <c r="K90" s="768"/>
      <c r="L90" s="770"/>
      <c r="M90" s="778"/>
      <c r="N90" s="779"/>
      <c r="O90" s="761"/>
      <c r="P90" s="767"/>
      <c r="Q90" s="767"/>
      <c r="R90" s="768"/>
      <c r="S90" s="761"/>
      <c r="T90" s="767"/>
      <c r="U90" s="767"/>
      <c r="V90" s="768"/>
      <c r="W90" s="761"/>
      <c r="X90" s="767"/>
      <c r="Y90" s="768"/>
      <c r="Z90" s="776"/>
      <c r="AA90" s="653"/>
    </row>
    <row r="91" spans="1:27" ht="10.199999999999999" customHeight="1" x14ac:dyDescent="0.25">
      <c r="A91" s="760"/>
      <c r="B91" s="769"/>
      <c r="C91" s="601"/>
      <c r="D91" s="601"/>
      <c r="E91" s="601"/>
      <c r="F91" s="602"/>
      <c r="G91" s="769"/>
      <c r="H91" s="601"/>
      <c r="I91" s="601"/>
      <c r="J91" s="601"/>
      <c r="K91" s="602"/>
      <c r="L91" s="780"/>
      <c r="M91" s="781"/>
      <c r="N91" s="782"/>
      <c r="O91" s="769"/>
      <c r="P91" s="601"/>
      <c r="Q91" s="601"/>
      <c r="R91" s="602"/>
      <c r="S91" s="769"/>
      <c r="T91" s="601"/>
      <c r="U91" s="601"/>
      <c r="V91" s="602"/>
      <c r="W91" s="769"/>
      <c r="X91" s="601"/>
      <c r="Y91" s="602"/>
      <c r="Z91" s="777"/>
      <c r="AA91" s="653"/>
    </row>
    <row r="92" spans="1:27" ht="10.199999999999999" customHeight="1" x14ac:dyDescent="0.25">
      <c r="A92" s="759">
        <v>78</v>
      </c>
      <c r="B92" s="761"/>
      <c r="C92" s="767"/>
      <c r="D92" s="767"/>
      <c r="E92" s="767"/>
      <c r="F92" s="768"/>
      <c r="G92" s="761"/>
      <c r="H92" s="767"/>
      <c r="I92" s="767"/>
      <c r="J92" s="767"/>
      <c r="K92" s="768"/>
      <c r="L92" s="770"/>
      <c r="M92" s="771"/>
      <c r="N92" s="772"/>
      <c r="O92" s="761"/>
      <c r="P92" s="767"/>
      <c r="Q92" s="767"/>
      <c r="R92" s="768"/>
      <c r="S92" s="761"/>
      <c r="T92" s="767"/>
      <c r="U92" s="767"/>
      <c r="V92" s="768"/>
      <c r="W92" s="761"/>
      <c r="X92" s="767"/>
      <c r="Y92" s="768"/>
      <c r="Z92" s="776"/>
      <c r="AA92" s="653"/>
    </row>
    <row r="93" spans="1:27" ht="10.199999999999999" customHeight="1" x14ac:dyDescent="0.25">
      <c r="A93" s="760"/>
      <c r="B93" s="769"/>
      <c r="C93" s="601"/>
      <c r="D93" s="601"/>
      <c r="E93" s="601"/>
      <c r="F93" s="602"/>
      <c r="G93" s="769"/>
      <c r="H93" s="601"/>
      <c r="I93" s="601"/>
      <c r="J93" s="601"/>
      <c r="K93" s="602"/>
      <c r="L93" s="773"/>
      <c r="M93" s="774"/>
      <c r="N93" s="775"/>
      <c r="O93" s="769"/>
      <c r="P93" s="601"/>
      <c r="Q93" s="601"/>
      <c r="R93" s="602"/>
      <c r="S93" s="769"/>
      <c r="T93" s="601"/>
      <c r="U93" s="601"/>
      <c r="V93" s="602"/>
      <c r="W93" s="769"/>
      <c r="X93" s="601"/>
      <c r="Y93" s="602"/>
      <c r="Z93" s="777"/>
      <c r="AA93" s="653"/>
    </row>
    <row r="94" spans="1:27" ht="10.199999999999999" customHeight="1" x14ac:dyDescent="0.25">
      <c r="A94" s="759">
        <v>79</v>
      </c>
      <c r="B94" s="761"/>
      <c r="C94" s="767"/>
      <c r="D94" s="767"/>
      <c r="E94" s="767"/>
      <c r="F94" s="768"/>
      <c r="G94" s="761"/>
      <c r="H94" s="767"/>
      <c r="I94" s="767"/>
      <c r="J94" s="767"/>
      <c r="K94" s="768"/>
      <c r="L94" s="770"/>
      <c r="M94" s="771"/>
      <c r="N94" s="772"/>
      <c r="O94" s="761"/>
      <c r="P94" s="767"/>
      <c r="Q94" s="767"/>
      <c r="R94" s="768"/>
      <c r="S94" s="761"/>
      <c r="T94" s="767"/>
      <c r="U94" s="767"/>
      <c r="V94" s="768"/>
      <c r="W94" s="761"/>
      <c r="X94" s="767"/>
      <c r="Y94" s="768"/>
      <c r="Z94" s="776"/>
      <c r="AA94" s="653"/>
    </row>
    <row r="95" spans="1:27" ht="10.199999999999999" customHeight="1" x14ac:dyDescent="0.25">
      <c r="A95" s="760"/>
      <c r="B95" s="769"/>
      <c r="C95" s="601"/>
      <c r="D95" s="601"/>
      <c r="E95" s="601"/>
      <c r="F95" s="602"/>
      <c r="G95" s="769"/>
      <c r="H95" s="601"/>
      <c r="I95" s="601"/>
      <c r="J95" s="601"/>
      <c r="K95" s="602"/>
      <c r="L95" s="773"/>
      <c r="M95" s="774"/>
      <c r="N95" s="775"/>
      <c r="O95" s="769"/>
      <c r="P95" s="601"/>
      <c r="Q95" s="601"/>
      <c r="R95" s="602"/>
      <c r="S95" s="769"/>
      <c r="T95" s="601"/>
      <c r="U95" s="601"/>
      <c r="V95" s="602"/>
      <c r="W95" s="769"/>
      <c r="X95" s="601"/>
      <c r="Y95" s="602"/>
      <c r="Z95" s="777"/>
      <c r="AA95" s="653"/>
    </row>
    <row r="96" spans="1:27" ht="10.199999999999999" customHeight="1" x14ac:dyDescent="0.25">
      <c r="A96" s="759">
        <v>80</v>
      </c>
      <c r="B96" s="761"/>
      <c r="C96" s="767"/>
      <c r="D96" s="767"/>
      <c r="E96" s="767"/>
      <c r="F96" s="768"/>
      <c r="G96" s="761"/>
      <c r="H96" s="767"/>
      <c r="I96" s="767"/>
      <c r="J96" s="767"/>
      <c r="K96" s="768"/>
      <c r="L96" s="770"/>
      <c r="M96" s="778"/>
      <c r="N96" s="779"/>
      <c r="O96" s="761"/>
      <c r="P96" s="767"/>
      <c r="Q96" s="767"/>
      <c r="R96" s="768"/>
      <c r="S96" s="761"/>
      <c r="T96" s="767"/>
      <c r="U96" s="767"/>
      <c r="V96" s="768"/>
      <c r="W96" s="761"/>
      <c r="X96" s="767"/>
      <c r="Y96" s="768"/>
      <c r="Z96" s="776"/>
      <c r="AA96" s="653"/>
    </row>
    <row r="97" spans="1:27" ht="10.199999999999999" customHeight="1" x14ac:dyDescent="0.25">
      <c r="A97" s="760"/>
      <c r="B97" s="769"/>
      <c r="C97" s="601"/>
      <c r="D97" s="601"/>
      <c r="E97" s="601"/>
      <c r="F97" s="602"/>
      <c r="G97" s="769"/>
      <c r="H97" s="601"/>
      <c r="I97" s="601"/>
      <c r="J97" s="601"/>
      <c r="K97" s="602"/>
      <c r="L97" s="780"/>
      <c r="M97" s="781"/>
      <c r="N97" s="782"/>
      <c r="O97" s="769"/>
      <c r="P97" s="601"/>
      <c r="Q97" s="601"/>
      <c r="R97" s="602"/>
      <c r="S97" s="769"/>
      <c r="T97" s="601"/>
      <c r="U97" s="601"/>
      <c r="V97" s="602"/>
      <c r="W97" s="769"/>
      <c r="X97" s="601"/>
      <c r="Y97" s="602"/>
      <c r="Z97" s="777"/>
      <c r="AA97" s="653"/>
    </row>
    <row r="98" spans="1:27" ht="10.199999999999999" customHeight="1" x14ac:dyDescent="0.25">
      <c r="Q98" s="860" t="str">
        <f>IF(Z86&gt;0,"weitere Eingaben in Formular 3a_3 möglich!","")</f>
        <v/>
      </c>
      <c r="R98" s="860"/>
      <c r="S98" s="860"/>
      <c r="T98" s="860"/>
      <c r="U98" s="860"/>
      <c r="V98" s="860"/>
      <c r="W98" s="860"/>
      <c r="X98" s="860"/>
      <c r="Y98" s="860"/>
      <c r="Z98" s="860"/>
      <c r="AA98" s="653"/>
    </row>
    <row r="99" spans="1:27" ht="10.199999999999999" customHeight="1" x14ac:dyDescent="0.25">
      <c r="Q99" s="861"/>
      <c r="R99" s="861"/>
      <c r="S99" s="861"/>
      <c r="T99" s="861"/>
      <c r="U99" s="861"/>
      <c r="V99" s="861"/>
      <c r="W99" s="861"/>
      <c r="X99" s="861"/>
      <c r="Y99" s="861"/>
      <c r="Z99" s="861"/>
      <c r="AA99" s="653"/>
    </row>
    <row r="100" spans="1:27" ht="10.199999999999999" customHeight="1" x14ac:dyDescent="0.25">
      <c r="B100" s="848" t="s">
        <v>5</v>
      </c>
      <c r="C100" s="510"/>
      <c r="D100" s="510"/>
      <c r="E100" s="510"/>
      <c r="F100" s="510"/>
      <c r="G100" s="510"/>
      <c r="H100" s="510"/>
      <c r="I100" s="510"/>
      <c r="J100" s="510"/>
      <c r="K100" s="510"/>
      <c r="L100" s="510"/>
      <c r="M100" s="26"/>
      <c r="N100" s="849" t="e">
        <f>COUNTA(Z18:Z96)+('Formular 3a_1'!N100)</f>
        <v>#VALUE!</v>
      </c>
      <c r="O100" s="850"/>
      <c r="P100" s="26"/>
      <c r="Q100" s="26"/>
      <c r="R100" s="26"/>
      <c r="AA100" s="653"/>
    </row>
    <row r="101" spans="1:27" ht="10.199999999999999" customHeight="1" x14ac:dyDescent="0.25">
      <c r="B101" s="510"/>
      <c r="C101" s="510"/>
      <c r="D101" s="510"/>
      <c r="E101" s="510"/>
      <c r="F101" s="510"/>
      <c r="G101" s="510"/>
      <c r="H101" s="510"/>
      <c r="I101" s="510"/>
      <c r="J101" s="510"/>
      <c r="K101" s="510"/>
      <c r="L101" s="510"/>
      <c r="M101" s="26"/>
      <c r="N101" s="851"/>
      <c r="O101" s="852"/>
      <c r="P101" s="26"/>
      <c r="Q101" s="26"/>
      <c r="R101" s="26"/>
      <c r="AA101" s="653"/>
    </row>
    <row r="102" spans="1:27" ht="10.199999999999999" customHeight="1" x14ac:dyDescent="0.25">
      <c r="AA102" s="653"/>
    </row>
    <row r="103" spans="1:27" ht="10.199999999999999" customHeight="1" x14ac:dyDescent="0.25">
      <c r="B103" s="792" t="s">
        <v>44</v>
      </c>
      <c r="C103" s="792"/>
      <c r="D103" s="792"/>
      <c r="E103" s="792"/>
      <c r="F103" s="792"/>
      <c r="G103" s="792"/>
      <c r="H103" s="792"/>
      <c r="I103" s="792"/>
      <c r="J103" s="792"/>
      <c r="K103" s="792"/>
      <c r="L103" s="792"/>
      <c r="N103" s="849" t="e">
        <f>COUNTIF(Z18:Z96,"w")+('Formular 3a_1'!N103)</f>
        <v>#VALUE!</v>
      </c>
      <c r="O103" s="850"/>
      <c r="Q103" s="853" t="e">
        <f>IF(N103="","",N103/N100)</f>
        <v>#VALUE!</v>
      </c>
      <c r="R103" s="854"/>
      <c r="AA103" s="653"/>
    </row>
    <row r="104" spans="1:27" ht="10.199999999999999" customHeight="1" x14ac:dyDescent="0.25">
      <c r="B104" s="792"/>
      <c r="C104" s="792"/>
      <c r="D104" s="792"/>
      <c r="E104" s="792"/>
      <c r="F104" s="792"/>
      <c r="G104" s="792"/>
      <c r="H104" s="792"/>
      <c r="I104" s="792"/>
      <c r="J104" s="792"/>
      <c r="K104" s="792"/>
      <c r="L104" s="792"/>
      <c r="N104" s="851"/>
      <c r="O104" s="852"/>
      <c r="Q104" s="855"/>
      <c r="R104" s="856"/>
      <c r="AA104" s="653"/>
    </row>
    <row r="105" spans="1:27" ht="10.199999999999999" customHeight="1" x14ac:dyDescent="0.25">
      <c r="AA105" s="653"/>
    </row>
    <row r="106" spans="1:27" ht="10.199999999999999" customHeight="1" x14ac:dyDescent="0.25">
      <c r="B106" s="792" t="s">
        <v>45</v>
      </c>
      <c r="C106" s="792"/>
      <c r="D106" s="792"/>
      <c r="E106" s="792"/>
      <c r="F106" s="792"/>
      <c r="G106" s="792"/>
      <c r="H106" s="792"/>
      <c r="I106" s="792"/>
      <c r="J106" s="792"/>
      <c r="K106" s="792"/>
      <c r="L106" s="792"/>
      <c r="N106" s="849" t="e">
        <f>COUNTIF(Z18:Z96,"m")+('Formular 3a_1'!N106)</f>
        <v>#VALUE!</v>
      </c>
      <c r="O106" s="850"/>
      <c r="Q106" s="853" t="e">
        <f>IF(N106="","",N106/N100)</f>
        <v>#VALUE!</v>
      </c>
      <c r="R106" s="854"/>
      <c r="AA106" s="653"/>
    </row>
    <row r="107" spans="1:27" ht="10.199999999999999" customHeight="1" x14ac:dyDescent="0.25">
      <c r="B107" s="792"/>
      <c r="C107" s="792"/>
      <c r="D107" s="792"/>
      <c r="E107" s="792"/>
      <c r="F107" s="792"/>
      <c r="G107" s="792"/>
      <c r="H107" s="792"/>
      <c r="I107" s="792"/>
      <c r="J107" s="792"/>
      <c r="K107" s="792"/>
      <c r="L107" s="792"/>
      <c r="N107" s="851"/>
      <c r="O107" s="852"/>
      <c r="Q107" s="855"/>
      <c r="R107" s="856"/>
      <c r="AA107" s="653"/>
    </row>
    <row r="108" spans="1:27" ht="10.199999999999999" customHeight="1" x14ac:dyDescent="0.25">
      <c r="N108" s="488"/>
      <c r="AA108" s="653"/>
    </row>
    <row r="109" spans="1:27" ht="10.199999999999999" customHeight="1" x14ac:dyDescent="0.25">
      <c r="AA109" s="653"/>
    </row>
    <row r="110" spans="1:27" ht="10.199999999999999" customHeight="1" x14ac:dyDescent="0.25">
      <c r="AA110" s="653"/>
    </row>
    <row r="111" spans="1:27" ht="10.199999999999999" customHeight="1" x14ac:dyDescent="0.25">
      <c r="AA111" s="653"/>
    </row>
    <row r="112" spans="1:27" ht="10.199999999999999" customHeight="1" x14ac:dyDescent="0.25">
      <c r="B112" s="596"/>
      <c r="C112" s="596"/>
      <c r="D112" s="596"/>
      <c r="E112" s="596"/>
      <c r="F112" s="596"/>
      <c r="G112" s="596"/>
      <c r="J112" s="596"/>
      <c r="K112" s="596"/>
      <c r="L112" s="596"/>
      <c r="M112" s="596"/>
      <c r="N112" s="596"/>
      <c r="O112" s="596"/>
      <c r="R112" s="596"/>
      <c r="S112" s="596"/>
      <c r="T112" s="596"/>
      <c r="U112" s="596"/>
      <c r="V112" s="596"/>
      <c r="W112" s="596"/>
      <c r="AA112" s="653"/>
    </row>
    <row r="113" spans="2:27" ht="10.199999999999999" customHeight="1" x14ac:dyDescent="0.25">
      <c r="B113" s="627"/>
      <c r="C113" s="627"/>
      <c r="D113" s="627"/>
      <c r="E113" s="627"/>
      <c r="F113" s="627"/>
      <c r="G113" s="627"/>
      <c r="J113" s="627"/>
      <c r="K113" s="627"/>
      <c r="L113" s="627"/>
      <c r="M113" s="627"/>
      <c r="N113" s="627"/>
      <c r="O113" s="627"/>
      <c r="R113" s="627"/>
      <c r="S113" s="627"/>
      <c r="T113" s="627"/>
      <c r="U113" s="627"/>
      <c r="V113" s="627"/>
      <c r="W113" s="627"/>
      <c r="AA113" s="653"/>
    </row>
    <row r="114" spans="2:27" ht="10.199999999999999" customHeight="1" x14ac:dyDescent="0.25">
      <c r="AA114" s="653"/>
    </row>
    <row r="115" spans="2:27" ht="10.199999999999999" customHeight="1" x14ac:dyDescent="0.25">
      <c r="B115" s="591" t="s">
        <v>0</v>
      </c>
      <c r="C115" s="591"/>
      <c r="D115" s="591"/>
      <c r="E115" s="591"/>
      <c r="F115" s="591"/>
      <c r="G115" s="591"/>
      <c r="J115" s="591" t="s">
        <v>454</v>
      </c>
      <c r="K115" s="591"/>
      <c r="L115" s="591"/>
      <c r="M115" s="591"/>
      <c r="N115" s="591"/>
      <c r="O115" s="591"/>
      <c r="R115" s="591" t="s">
        <v>454</v>
      </c>
      <c r="S115" s="591"/>
      <c r="T115" s="591"/>
      <c r="U115" s="591"/>
      <c r="V115" s="591"/>
      <c r="W115" s="591"/>
      <c r="AA115" s="653"/>
    </row>
    <row r="116" spans="2:27" ht="10.199999999999999" customHeight="1" x14ac:dyDescent="0.25">
      <c r="AA116" s="653"/>
    </row>
    <row r="117" spans="2:27" ht="10.199999999999999" customHeight="1" x14ac:dyDescent="0.25">
      <c r="B117" s="514" t="s">
        <v>46</v>
      </c>
      <c r="C117" s="514"/>
      <c r="D117" s="514"/>
      <c r="E117" s="514"/>
      <c r="F117" s="857" t="str">
        <f>IF('Formular 3a_1'!F117&lt;1,"",'Formular 3a_1'!F117)</f>
        <v/>
      </c>
      <c r="G117" s="858"/>
      <c r="H117" s="858"/>
      <c r="AA117" s="653"/>
    </row>
    <row r="118" spans="2:27" ht="10.199999999999999" customHeight="1" x14ac:dyDescent="0.25">
      <c r="B118" s="514"/>
      <c r="C118" s="514"/>
      <c r="D118" s="514"/>
      <c r="E118" s="514"/>
      <c r="F118" s="859"/>
      <c r="G118" s="859"/>
      <c r="H118" s="859"/>
      <c r="AA118" s="653"/>
    </row>
    <row r="119" spans="2:27" ht="10.199999999999999" customHeight="1" x14ac:dyDescent="0.25">
      <c r="AA119" s="653"/>
    </row>
    <row r="120" spans="2:27" ht="10.199999999999999" customHeight="1" x14ac:dyDescent="0.25">
      <c r="AA120" s="653"/>
    </row>
    <row r="121" spans="2:27" ht="10.199999999999999" customHeight="1" x14ac:dyDescent="0.25">
      <c r="B121" s="698" t="s">
        <v>8</v>
      </c>
      <c r="C121" s="617"/>
      <c r="D121" s="617"/>
      <c r="E121" s="617"/>
      <c r="F121" s="617"/>
      <c r="G121" s="617"/>
      <c r="H121" s="617"/>
      <c r="I121" s="617"/>
      <c r="J121" s="617"/>
      <c r="K121" s="617"/>
      <c r="AA121" s="653"/>
    </row>
    <row r="122" spans="2:27" ht="10.199999999999999" customHeight="1" x14ac:dyDescent="0.25">
      <c r="B122" s="617"/>
      <c r="C122" s="617"/>
      <c r="D122" s="617"/>
      <c r="E122" s="617"/>
      <c r="F122" s="617"/>
      <c r="G122" s="617"/>
      <c r="H122" s="617"/>
      <c r="I122" s="617"/>
      <c r="J122" s="617"/>
      <c r="K122" s="617"/>
      <c r="AA122" s="653"/>
    </row>
    <row r="123" spans="2:27" ht="10.199999999999999" customHeight="1" x14ac:dyDescent="0.25">
      <c r="B123" s="617" t="s">
        <v>9</v>
      </c>
      <c r="C123" s="617"/>
      <c r="D123" s="617"/>
      <c r="E123" s="617"/>
      <c r="F123" s="617"/>
      <c r="G123" s="617"/>
      <c r="H123" s="617"/>
      <c r="I123" s="617"/>
      <c r="J123" s="617"/>
      <c r="K123" s="617"/>
      <c r="L123" s="503"/>
      <c r="M123" s="503"/>
      <c r="AA123" s="653"/>
    </row>
    <row r="124" spans="2:27" ht="10.199999999999999" customHeight="1" x14ac:dyDescent="0.25">
      <c r="B124" s="503"/>
      <c r="C124" s="503"/>
      <c r="D124" s="503"/>
      <c r="E124" s="503"/>
      <c r="F124" s="503"/>
      <c r="G124" s="503"/>
      <c r="H124" s="503"/>
      <c r="I124" s="503"/>
      <c r="J124" s="503"/>
      <c r="K124" s="503"/>
      <c r="L124" s="503"/>
      <c r="M124" s="503"/>
      <c r="AA124" s="653"/>
    </row>
    <row r="125" spans="2:27" ht="10.199999999999999" customHeight="1" x14ac:dyDescent="0.25">
      <c r="AA125" s="653"/>
    </row>
    <row r="126" spans="2:27" ht="10.199999999999999" customHeight="1" x14ac:dyDescent="0.25">
      <c r="AA126" s="653"/>
    </row>
    <row r="127" spans="2:27" ht="10.199999999999999" customHeight="1" x14ac:dyDescent="0.25">
      <c r="AA127" s="653"/>
    </row>
    <row r="128" spans="2:27" ht="10.199999999999999" customHeight="1" x14ac:dyDescent="0.25">
      <c r="AA128" s="653"/>
    </row>
    <row r="129" spans="27:27" ht="10.199999999999999" customHeight="1" x14ac:dyDescent="0.25">
      <c r="AA129" s="653"/>
    </row>
    <row r="130" spans="27:27" ht="10.199999999999999" customHeight="1" x14ac:dyDescent="0.25">
      <c r="AA130" s="653"/>
    </row>
    <row r="131" spans="27:27" ht="10.199999999999999" customHeight="1" x14ac:dyDescent="0.25"/>
    <row r="132" spans="27:27" ht="10.199999999999999" customHeight="1" x14ac:dyDescent="0.25"/>
    <row r="133" spans="27:27" ht="10.199999999999999" customHeight="1" x14ac:dyDescent="0.25"/>
    <row r="134" spans="27:27" ht="10.199999999999999" customHeight="1" x14ac:dyDescent="0.25"/>
    <row r="135" spans="27:27" ht="10.199999999999999" customHeight="1" x14ac:dyDescent="0.25"/>
    <row r="136" spans="27:27" ht="10.199999999999999" customHeight="1" x14ac:dyDescent="0.25"/>
    <row r="137" spans="27:27" ht="10.199999999999999" customHeight="1" x14ac:dyDescent="0.25"/>
    <row r="138" spans="27:27" ht="10.199999999999999" customHeight="1" x14ac:dyDescent="0.25"/>
    <row r="139" spans="27:27" ht="10.199999999999999" customHeight="1" x14ac:dyDescent="0.25"/>
    <row r="140" spans="27:27" ht="10.199999999999999" customHeight="1" x14ac:dyDescent="0.25"/>
    <row r="141" spans="27:27" ht="10.199999999999999" customHeight="1" x14ac:dyDescent="0.25"/>
  </sheetData>
  <sheetProtection algorithmName="SHA-512" hashValue="FDI2n3dTsO5lRLe6gBvfuZ3nt7v96cutFhqhy86vwuKMoImw+czbzFCnuo5WsOEvOCOgk411lC8UjIPL4kvsNg==" saltValue="EY70pFNEm/XQ2LzLJ/Tptw==" spinCount="100000" sheet="1" objects="1" scenarios="1" selectLockedCells="1"/>
  <sortState xmlns:xlrd2="http://schemas.microsoft.com/office/spreadsheetml/2017/richdata2" ref="B18:F39">
    <sortCondition ref="B18:B39"/>
  </sortState>
  <mergeCells count="360">
    <mergeCell ref="Q98:Z99"/>
    <mergeCell ref="AA1:AA130"/>
    <mergeCell ref="A76:A77"/>
    <mergeCell ref="B76:F77"/>
    <mergeCell ref="G76:K77"/>
    <mergeCell ref="L76:N77"/>
    <mergeCell ref="O76:R77"/>
    <mergeCell ref="S76:V77"/>
    <mergeCell ref="W76:Y77"/>
    <mergeCell ref="Z76:Z77"/>
    <mergeCell ref="A72:A73"/>
    <mergeCell ref="B72:F73"/>
    <mergeCell ref="G72:K73"/>
    <mergeCell ref="L72:N73"/>
    <mergeCell ref="O72:R73"/>
    <mergeCell ref="S72:V73"/>
    <mergeCell ref="W72:Y73"/>
    <mergeCell ref="Z72:Z73"/>
    <mergeCell ref="A74:A75"/>
    <mergeCell ref="B74:F75"/>
    <mergeCell ref="G74:K75"/>
    <mergeCell ref="L74:N75"/>
    <mergeCell ref="O74:R75"/>
    <mergeCell ref="S74:V75"/>
    <mergeCell ref="W74:Y75"/>
    <mergeCell ref="Z74:Z75"/>
    <mergeCell ref="L68:N69"/>
    <mergeCell ref="O68:R69"/>
    <mergeCell ref="S68:V69"/>
    <mergeCell ref="W68:Y69"/>
    <mergeCell ref="Z68:Z69"/>
    <mergeCell ref="A70:A71"/>
    <mergeCell ref="B70:F71"/>
    <mergeCell ref="G70:K71"/>
    <mergeCell ref="L70:N71"/>
    <mergeCell ref="O70:R71"/>
    <mergeCell ref="S70:V71"/>
    <mergeCell ref="W70:Y71"/>
    <mergeCell ref="Z70:Z71"/>
    <mergeCell ref="B123:M124"/>
    <mergeCell ref="B115:G115"/>
    <mergeCell ref="J115:O115"/>
    <mergeCell ref="R115:W115"/>
    <mergeCell ref="B117:E118"/>
    <mergeCell ref="F117:H118"/>
    <mergeCell ref="B121:K122"/>
    <mergeCell ref="B106:L107"/>
    <mergeCell ref="N106:O107"/>
    <mergeCell ref="Q106:R107"/>
    <mergeCell ref="B112:G113"/>
    <mergeCell ref="J112:O113"/>
    <mergeCell ref="R112:W113"/>
    <mergeCell ref="W64:Y65"/>
    <mergeCell ref="Z64:Z65"/>
    <mergeCell ref="B100:L101"/>
    <mergeCell ref="N100:O101"/>
    <mergeCell ref="B103:L104"/>
    <mergeCell ref="N103:O104"/>
    <mergeCell ref="Q103:R104"/>
    <mergeCell ref="A64:A65"/>
    <mergeCell ref="B64:F65"/>
    <mergeCell ref="G64:K65"/>
    <mergeCell ref="L64:N65"/>
    <mergeCell ref="O64:R65"/>
    <mergeCell ref="S64:V65"/>
    <mergeCell ref="A66:A67"/>
    <mergeCell ref="B66:F67"/>
    <mergeCell ref="G66:K67"/>
    <mergeCell ref="L66:N67"/>
    <mergeCell ref="O66:R67"/>
    <mergeCell ref="S66:V67"/>
    <mergeCell ref="W66:Y67"/>
    <mergeCell ref="Z66:Z67"/>
    <mergeCell ref="A68:A69"/>
    <mergeCell ref="B68:F69"/>
    <mergeCell ref="G68:K69"/>
    <mergeCell ref="W60:Y61"/>
    <mergeCell ref="Z60:Z61"/>
    <mergeCell ref="A62:A63"/>
    <mergeCell ref="B62:F63"/>
    <mergeCell ref="G62:K63"/>
    <mergeCell ref="L62:N63"/>
    <mergeCell ref="O62:R63"/>
    <mergeCell ref="S62:V63"/>
    <mergeCell ref="W62:Y63"/>
    <mergeCell ref="Z62:Z63"/>
    <mergeCell ref="A60:A61"/>
    <mergeCell ref="B60:F61"/>
    <mergeCell ref="G60:K61"/>
    <mergeCell ref="L60:N61"/>
    <mergeCell ref="O60:R61"/>
    <mergeCell ref="S60:V61"/>
    <mergeCell ref="W56:Y57"/>
    <mergeCell ref="Z56:Z57"/>
    <mergeCell ref="A58:A59"/>
    <mergeCell ref="B58:F59"/>
    <mergeCell ref="G58:K59"/>
    <mergeCell ref="L58:N59"/>
    <mergeCell ref="O58:R59"/>
    <mergeCell ref="S58:V59"/>
    <mergeCell ref="W58:Y59"/>
    <mergeCell ref="Z58:Z59"/>
    <mergeCell ref="A56:A57"/>
    <mergeCell ref="B56:F57"/>
    <mergeCell ref="G56:K57"/>
    <mergeCell ref="L56:N57"/>
    <mergeCell ref="O56:R57"/>
    <mergeCell ref="S56:V57"/>
    <mergeCell ref="W52:Y53"/>
    <mergeCell ref="Z52:Z53"/>
    <mergeCell ref="A54:A55"/>
    <mergeCell ref="B54:F55"/>
    <mergeCell ref="G54:K55"/>
    <mergeCell ref="L54:N55"/>
    <mergeCell ref="O54:R55"/>
    <mergeCell ref="S54:V55"/>
    <mergeCell ref="W54:Y55"/>
    <mergeCell ref="Z54:Z55"/>
    <mergeCell ref="A52:A53"/>
    <mergeCell ref="B52:F53"/>
    <mergeCell ref="G52:K53"/>
    <mergeCell ref="L52:N53"/>
    <mergeCell ref="O52:R53"/>
    <mergeCell ref="S52:V53"/>
    <mergeCell ref="W48:Y49"/>
    <mergeCell ref="Z48:Z49"/>
    <mergeCell ref="A50:A51"/>
    <mergeCell ref="B50:F51"/>
    <mergeCell ref="G50:K51"/>
    <mergeCell ref="L50:N51"/>
    <mergeCell ref="O50:R51"/>
    <mergeCell ref="S50:V51"/>
    <mergeCell ref="W50:Y51"/>
    <mergeCell ref="Z50:Z51"/>
    <mergeCell ref="A48:A49"/>
    <mergeCell ref="B48:F49"/>
    <mergeCell ref="G48:K49"/>
    <mergeCell ref="L48:N49"/>
    <mergeCell ref="O48:R49"/>
    <mergeCell ref="S48:V49"/>
    <mergeCell ref="W44:Y45"/>
    <mergeCell ref="Z44:Z45"/>
    <mergeCell ref="A46:A47"/>
    <mergeCell ref="B46:F47"/>
    <mergeCell ref="G46:K47"/>
    <mergeCell ref="L46:N47"/>
    <mergeCell ref="O46:R47"/>
    <mergeCell ref="S46:V47"/>
    <mergeCell ref="W46:Y47"/>
    <mergeCell ref="Z46:Z47"/>
    <mergeCell ref="A44:A45"/>
    <mergeCell ref="B44:F45"/>
    <mergeCell ref="G44:K45"/>
    <mergeCell ref="L44:N45"/>
    <mergeCell ref="O44:R45"/>
    <mergeCell ref="S44:V45"/>
    <mergeCell ref="W40:Y41"/>
    <mergeCell ref="Z40:Z41"/>
    <mergeCell ref="A42:A43"/>
    <mergeCell ref="B42:F43"/>
    <mergeCell ref="G42:K43"/>
    <mergeCell ref="L42:N43"/>
    <mergeCell ref="O42:R43"/>
    <mergeCell ref="S42:V43"/>
    <mergeCell ref="W42:Y43"/>
    <mergeCell ref="Z42:Z43"/>
    <mergeCell ref="A40:A41"/>
    <mergeCell ref="B40:F41"/>
    <mergeCell ref="G40:K41"/>
    <mergeCell ref="L40:N41"/>
    <mergeCell ref="O40:R41"/>
    <mergeCell ref="S40:V41"/>
    <mergeCell ref="W36:Y37"/>
    <mergeCell ref="Z36:Z37"/>
    <mergeCell ref="A38:A39"/>
    <mergeCell ref="B38:F39"/>
    <mergeCell ref="G38:K39"/>
    <mergeCell ref="L38:N39"/>
    <mergeCell ref="O38:R39"/>
    <mergeCell ref="S38:V39"/>
    <mergeCell ref="W38:Y39"/>
    <mergeCell ref="Z38:Z39"/>
    <mergeCell ref="A36:A37"/>
    <mergeCell ref="B36:F37"/>
    <mergeCell ref="G36:K37"/>
    <mergeCell ref="L36:N37"/>
    <mergeCell ref="O36:R37"/>
    <mergeCell ref="S36:V37"/>
    <mergeCell ref="W32:Y33"/>
    <mergeCell ref="Z32:Z33"/>
    <mergeCell ref="A34:A35"/>
    <mergeCell ref="B34:F35"/>
    <mergeCell ref="G34:K35"/>
    <mergeCell ref="L34:N35"/>
    <mergeCell ref="O34:R35"/>
    <mergeCell ref="S34:V35"/>
    <mergeCell ref="W34:Y35"/>
    <mergeCell ref="Z34:Z35"/>
    <mergeCell ref="A32:A33"/>
    <mergeCell ref="B32:F33"/>
    <mergeCell ref="G32:K33"/>
    <mergeCell ref="L32:N33"/>
    <mergeCell ref="O32:R33"/>
    <mergeCell ref="S32:V33"/>
    <mergeCell ref="W28:Y29"/>
    <mergeCell ref="Z28:Z29"/>
    <mergeCell ref="A30:A31"/>
    <mergeCell ref="B30:F31"/>
    <mergeCell ref="G30:K31"/>
    <mergeCell ref="L30:N31"/>
    <mergeCell ref="O30:R31"/>
    <mergeCell ref="S30:V31"/>
    <mergeCell ref="W30:Y31"/>
    <mergeCell ref="Z30:Z31"/>
    <mergeCell ref="A28:A29"/>
    <mergeCell ref="B28:F29"/>
    <mergeCell ref="G28:K29"/>
    <mergeCell ref="L28:N29"/>
    <mergeCell ref="O28:R29"/>
    <mergeCell ref="S28:V29"/>
    <mergeCell ref="W24:Y25"/>
    <mergeCell ref="Z24:Z25"/>
    <mergeCell ref="A26:A27"/>
    <mergeCell ref="B26:F27"/>
    <mergeCell ref="G26:K27"/>
    <mergeCell ref="L26:N27"/>
    <mergeCell ref="O26:R27"/>
    <mergeCell ref="S26:V27"/>
    <mergeCell ref="W26:Y27"/>
    <mergeCell ref="Z26:Z27"/>
    <mergeCell ref="A24:A25"/>
    <mergeCell ref="B24:F25"/>
    <mergeCell ref="G24:K25"/>
    <mergeCell ref="L24:N25"/>
    <mergeCell ref="O24:R25"/>
    <mergeCell ref="S24:V25"/>
    <mergeCell ref="W20:Y21"/>
    <mergeCell ref="Z20:Z21"/>
    <mergeCell ref="A22:A23"/>
    <mergeCell ref="B22:F23"/>
    <mergeCell ref="G22:K23"/>
    <mergeCell ref="L22:N23"/>
    <mergeCell ref="O22:R23"/>
    <mergeCell ref="S22:V23"/>
    <mergeCell ref="W22:Y23"/>
    <mergeCell ref="Z22:Z23"/>
    <mergeCell ref="A20:A21"/>
    <mergeCell ref="B20:F21"/>
    <mergeCell ref="G20:K21"/>
    <mergeCell ref="L20:N21"/>
    <mergeCell ref="O20:R21"/>
    <mergeCell ref="S20:V21"/>
    <mergeCell ref="A15:A17"/>
    <mergeCell ref="B15:F17"/>
    <mergeCell ref="G15:K17"/>
    <mergeCell ref="L15:N17"/>
    <mergeCell ref="O15:R17"/>
    <mergeCell ref="S15:V17"/>
    <mergeCell ref="W15:Y17"/>
    <mergeCell ref="Z15:Z17"/>
    <mergeCell ref="A18:A19"/>
    <mergeCell ref="B18:F19"/>
    <mergeCell ref="G18:K19"/>
    <mergeCell ref="L18:N19"/>
    <mergeCell ref="O18:R19"/>
    <mergeCell ref="S18:V19"/>
    <mergeCell ref="W18:Y19"/>
    <mergeCell ref="Z18:Z19"/>
    <mergeCell ref="B4:D4"/>
    <mergeCell ref="B9:Z10"/>
    <mergeCell ref="B11:Z12"/>
    <mergeCell ref="B2:C3"/>
    <mergeCell ref="E2:G3"/>
    <mergeCell ref="I2:S3"/>
    <mergeCell ref="V2:Y3"/>
    <mergeCell ref="E4:G4"/>
    <mergeCell ref="I4:S4"/>
    <mergeCell ref="V4:Y5"/>
    <mergeCell ref="B7:T8"/>
    <mergeCell ref="V7:Y8"/>
    <mergeCell ref="A78:A79"/>
    <mergeCell ref="B78:F79"/>
    <mergeCell ref="G78:K79"/>
    <mergeCell ref="L78:N79"/>
    <mergeCell ref="O78:R79"/>
    <mergeCell ref="S78:V79"/>
    <mergeCell ref="W78:Y79"/>
    <mergeCell ref="Z78:Z79"/>
    <mergeCell ref="A80:A81"/>
    <mergeCell ref="B80:F81"/>
    <mergeCell ref="G80:K81"/>
    <mergeCell ref="L80:N81"/>
    <mergeCell ref="O80:R81"/>
    <mergeCell ref="S80:V81"/>
    <mergeCell ref="W80:Y81"/>
    <mergeCell ref="Z80:Z81"/>
    <mergeCell ref="A86:A87"/>
    <mergeCell ref="B86:F87"/>
    <mergeCell ref="G86:K87"/>
    <mergeCell ref="L86:N87"/>
    <mergeCell ref="O86:R87"/>
    <mergeCell ref="S86:V87"/>
    <mergeCell ref="W86:Y87"/>
    <mergeCell ref="Z86:Z87"/>
    <mergeCell ref="A82:A83"/>
    <mergeCell ref="B82:F83"/>
    <mergeCell ref="G82:K83"/>
    <mergeCell ref="L82:N83"/>
    <mergeCell ref="O82:R83"/>
    <mergeCell ref="S82:V83"/>
    <mergeCell ref="W82:Y83"/>
    <mergeCell ref="Z82:Z83"/>
    <mergeCell ref="A84:A85"/>
    <mergeCell ref="B84:F85"/>
    <mergeCell ref="G84:K85"/>
    <mergeCell ref="L84:N85"/>
    <mergeCell ref="O84:R85"/>
    <mergeCell ref="S84:V85"/>
    <mergeCell ref="W84:Y85"/>
    <mergeCell ref="Z84:Z85"/>
    <mergeCell ref="A88:A89"/>
    <mergeCell ref="B88:F89"/>
    <mergeCell ref="G88:K89"/>
    <mergeCell ref="L88:N89"/>
    <mergeCell ref="O88:R89"/>
    <mergeCell ref="S88:V89"/>
    <mergeCell ref="W88:Y89"/>
    <mergeCell ref="Z88:Z89"/>
    <mergeCell ref="A90:A91"/>
    <mergeCell ref="B90:F91"/>
    <mergeCell ref="G90:K91"/>
    <mergeCell ref="L90:N91"/>
    <mergeCell ref="O90:R91"/>
    <mergeCell ref="S90:V91"/>
    <mergeCell ref="W90:Y91"/>
    <mergeCell ref="Z90:Z91"/>
    <mergeCell ref="A96:A97"/>
    <mergeCell ref="B96:F97"/>
    <mergeCell ref="G96:K97"/>
    <mergeCell ref="L96:N97"/>
    <mergeCell ref="O96:R97"/>
    <mergeCell ref="S96:V97"/>
    <mergeCell ref="W96:Y97"/>
    <mergeCell ref="Z96:Z97"/>
    <mergeCell ref="A92:A93"/>
    <mergeCell ref="B92:F93"/>
    <mergeCell ref="G92:K93"/>
    <mergeCell ref="L92:N93"/>
    <mergeCell ref="O92:R93"/>
    <mergeCell ref="S92:V93"/>
    <mergeCell ref="W92:Y93"/>
    <mergeCell ref="Z92:Z93"/>
    <mergeCell ref="A94:A95"/>
    <mergeCell ref="B94:F95"/>
    <mergeCell ref="G94:K95"/>
    <mergeCell ref="L94:N95"/>
    <mergeCell ref="O94:R95"/>
    <mergeCell ref="S94:V95"/>
    <mergeCell ref="W94:Y95"/>
    <mergeCell ref="Z94:Z95"/>
  </mergeCells>
  <pageMargins left="0.7" right="0.7" top="0.78740157499999996" bottom="0.78740157499999996" header="0.3" footer="0.3"/>
  <pageSetup paperSize="9" scale="62" orientation="portrait" r:id="rId1"/>
  <rowBreaks count="1" manualBreakCount="1">
    <brk id="12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7827-6594-43A7-B7EE-075F555ED824}">
  <sheetPr codeName="Tabelle37">
    <tabColor theme="3" tint="0.39997558519241921"/>
  </sheetPr>
  <dimension ref="A1:AC141"/>
  <sheetViews>
    <sheetView showGridLines="0" topLeftCell="A55" zoomScaleNormal="100" workbookViewId="0">
      <selection activeCell="B18" sqref="B18:F19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A1" s="652" t="s">
        <v>466</v>
      </c>
    </row>
    <row r="2" spans="1:27" ht="10.199999999999999" customHeight="1" x14ac:dyDescent="0.25"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515</v>
      </c>
      <c r="W2" s="530"/>
      <c r="X2" s="530"/>
      <c r="Y2" s="530"/>
      <c r="AA2" s="653"/>
    </row>
    <row r="3" spans="1:27" ht="10.199999999999999" customHeight="1" x14ac:dyDescent="0.25">
      <c r="B3" s="663"/>
      <c r="C3" s="664"/>
      <c r="D3" s="462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AA3" s="653"/>
    </row>
    <row r="4" spans="1:27" ht="10.199999999999999" customHeight="1" x14ac:dyDescent="0.25">
      <c r="B4" s="677" t="s">
        <v>18</v>
      </c>
      <c r="C4" s="677"/>
      <c r="D4" s="677"/>
      <c r="E4" s="678" t="s">
        <v>43</v>
      </c>
      <c r="F4" s="679"/>
      <c r="G4" s="679"/>
      <c r="I4" s="680" t="s">
        <v>435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V4" s="862" t="s">
        <v>509</v>
      </c>
      <c r="W4" s="831"/>
      <c r="X4" s="831"/>
      <c r="Y4" s="831"/>
      <c r="AA4" s="653"/>
    </row>
    <row r="5" spans="1:27" ht="10.199999999999999" customHeight="1" x14ac:dyDescent="0.25">
      <c r="B5" s="453"/>
      <c r="C5" s="453"/>
      <c r="D5" s="453"/>
      <c r="G5" s="453"/>
      <c r="H5" s="453"/>
      <c r="I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831"/>
      <c r="W5" s="831"/>
      <c r="X5" s="831"/>
      <c r="Y5" s="831"/>
      <c r="AA5" s="653"/>
    </row>
    <row r="6" spans="1:27" ht="9.6" customHeight="1" x14ac:dyDescent="0.25">
      <c r="AA6" s="653"/>
    </row>
    <row r="7" spans="1:27" ht="10.199999999999999" customHeight="1" x14ac:dyDescent="0.4">
      <c r="B7" s="844" t="s">
        <v>427</v>
      </c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475"/>
      <c r="V7" s="831" t="s">
        <v>423</v>
      </c>
      <c r="W7" s="831"/>
      <c r="X7" s="831"/>
      <c r="Y7" s="831"/>
      <c r="Z7" s="475"/>
      <c r="AA7" s="653"/>
    </row>
    <row r="8" spans="1:27" ht="10.199999999999999" customHeight="1" x14ac:dyDescent="0.4">
      <c r="B8" s="845"/>
      <c r="C8" s="845"/>
      <c r="D8" s="845"/>
      <c r="E8" s="845"/>
      <c r="F8" s="845"/>
      <c r="G8" s="845"/>
      <c r="H8" s="845"/>
      <c r="I8" s="845"/>
      <c r="J8" s="845"/>
      <c r="K8" s="845"/>
      <c r="L8" s="845"/>
      <c r="M8" s="845"/>
      <c r="N8" s="845"/>
      <c r="O8" s="845"/>
      <c r="P8" s="845"/>
      <c r="Q8" s="845"/>
      <c r="R8" s="845"/>
      <c r="S8" s="845"/>
      <c r="T8" s="845"/>
      <c r="U8" s="475"/>
      <c r="V8" s="831"/>
      <c r="W8" s="831"/>
      <c r="X8" s="831"/>
      <c r="Y8" s="831"/>
      <c r="Z8" s="475"/>
      <c r="AA8" s="653"/>
    </row>
    <row r="9" spans="1:27" ht="10.199999999999999" customHeight="1" x14ac:dyDescent="0.25">
      <c r="B9" s="683" t="s">
        <v>469</v>
      </c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683"/>
      <c r="AA9" s="653"/>
    </row>
    <row r="10" spans="1:27" ht="10.199999999999999" customHeight="1" x14ac:dyDescent="0.25"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53"/>
    </row>
    <row r="11" spans="1:27" ht="10.199999999999999" customHeight="1" x14ac:dyDescent="0.25">
      <c r="B11" s="684" t="s">
        <v>414</v>
      </c>
      <c r="C11" s="684"/>
      <c r="D11" s="684"/>
      <c r="E11" s="684"/>
      <c r="F11" s="684"/>
      <c r="G11" s="684"/>
      <c r="H11" s="684"/>
      <c r="I11" s="684"/>
      <c r="J11" s="684"/>
      <c r="K11" s="684"/>
      <c r="L11" s="684"/>
      <c r="M11" s="684"/>
      <c r="N11" s="684"/>
      <c r="O11" s="684"/>
      <c r="P11" s="684"/>
      <c r="Q11" s="684"/>
      <c r="R11" s="684"/>
      <c r="S11" s="684"/>
      <c r="T11" s="684"/>
      <c r="U11" s="684"/>
      <c r="V11" s="684"/>
      <c r="W11" s="684"/>
      <c r="X11" s="684"/>
      <c r="Y11" s="684"/>
      <c r="Z11" s="684"/>
      <c r="AA11" s="653"/>
    </row>
    <row r="12" spans="1:27" ht="10.199999999999999" customHeight="1" x14ac:dyDescent="0.25">
      <c r="B12" s="684"/>
      <c r="C12" s="684"/>
      <c r="D12" s="684"/>
      <c r="E12" s="684"/>
      <c r="F12" s="684"/>
      <c r="G12" s="684"/>
      <c r="H12" s="684"/>
      <c r="I12" s="684"/>
      <c r="J12" s="684"/>
      <c r="K12" s="684"/>
      <c r="L12" s="684"/>
      <c r="M12" s="684"/>
      <c r="N12" s="684"/>
      <c r="O12" s="684"/>
      <c r="P12" s="684"/>
      <c r="Q12" s="684"/>
      <c r="R12" s="684"/>
      <c r="S12" s="684"/>
      <c r="T12" s="684"/>
      <c r="U12" s="684"/>
      <c r="V12" s="684"/>
      <c r="W12" s="684"/>
      <c r="X12" s="684"/>
      <c r="Y12" s="684"/>
      <c r="Z12" s="684"/>
      <c r="AA12" s="653"/>
    </row>
    <row r="13" spans="1:27" ht="10.199999999999999" customHeight="1" x14ac:dyDescent="0.25">
      <c r="AA13" s="653"/>
    </row>
    <row r="14" spans="1:27" ht="10.199999999999999" customHeight="1" x14ac:dyDescent="0.25">
      <c r="AA14" s="653"/>
    </row>
    <row r="15" spans="1:27" ht="10.199999999999999" customHeight="1" x14ac:dyDescent="0.25">
      <c r="A15" s="798" t="s">
        <v>24</v>
      </c>
      <c r="B15" s="801" t="s">
        <v>41</v>
      </c>
      <c r="C15" s="802"/>
      <c r="D15" s="802"/>
      <c r="E15" s="802"/>
      <c r="F15" s="803"/>
      <c r="G15" s="801" t="s">
        <v>42</v>
      </c>
      <c r="H15" s="802"/>
      <c r="I15" s="802"/>
      <c r="J15" s="802"/>
      <c r="K15" s="803"/>
      <c r="L15" s="810" t="s">
        <v>40</v>
      </c>
      <c r="M15" s="811"/>
      <c r="N15" s="812"/>
      <c r="O15" s="810" t="s">
        <v>39</v>
      </c>
      <c r="P15" s="811"/>
      <c r="Q15" s="811"/>
      <c r="R15" s="812"/>
      <c r="S15" s="819" t="s">
        <v>25</v>
      </c>
      <c r="T15" s="820"/>
      <c r="U15" s="820"/>
      <c r="V15" s="821"/>
      <c r="W15" s="810" t="s">
        <v>38</v>
      </c>
      <c r="X15" s="835"/>
      <c r="Y15" s="836"/>
      <c r="Z15" s="846" t="s">
        <v>26</v>
      </c>
      <c r="AA15" s="653"/>
    </row>
    <row r="16" spans="1:27" ht="10.199999999999999" customHeight="1" x14ac:dyDescent="0.25">
      <c r="A16" s="799"/>
      <c r="B16" s="804"/>
      <c r="C16" s="805"/>
      <c r="D16" s="805"/>
      <c r="E16" s="805"/>
      <c r="F16" s="806"/>
      <c r="G16" s="804"/>
      <c r="H16" s="805"/>
      <c r="I16" s="805"/>
      <c r="J16" s="805"/>
      <c r="K16" s="806"/>
      <c r="L16" s="813"/>
      <c r="M16" s="814"/>
      <c r="N16" s="815"/>
      <c r="O16" s="813"/>
      <c r="P16" s="814"/>
      <c r="Q16" s="814"/>
      <c r="R16" s="815"/>
      <c r="S16" s="822"/>
      <c r="T16" s="823"/>
      <c r="U16" s="823"/>
      <c r="V16" s="824"/>
      <c r="W16" s="837"/>
      <c r="X16" s="838"/>
      <c r="Y16" s="839"/>
      <c r="Z16" s="799"/>
      <c r="AA16" s="653"/>
    </row>
    <row r="17" spans="1:29" ht="10.199999999999999" customHeight="1" x14ac:dyDescent="0.25">
      <c r="A17" s="800"/>
      <c r="B17" s="807"/>
      <c r="C17" s="808"/>
      <c r="D17" s="808"/>
      <c r="E17" s="808"/>
      <c r="F17" s="809"/>
      <c r="G17" s="807"/>
      <c r="H17" s="808"/>
      <c r="I17" s="808"/>
      <c r="J17" s="808"/>
      <c r="K17" s="809"/>
      <c r="L17" s="816"/>
      <c r="M17" s="817"/>
      <c r="N17" s="818"/>
      <c r="O17" s="816"/>
      <c r="P17" s="817"/>
      <c r="Q17" s="817"/>
      <c r="R17" s="818"/>
      <c r="S17" s="825"/>
      <c r="T17" s="826"/>
      <c r="U17" s="826"/>
      <c r="V17" s="827"/>
      <c r="W17" s="840"/>
      <c r="X17" s="841"/>
      <c r="Y17" s="842"/>
      <c r="Z17" s="847"/>
      <c r="AA17" s="653"/>
    </row>
    <row r="18" spans="1:29" ht="10.199999999999999" customHeight="1" x14ac:dyDescent="0.25">
      <c r="A18" s="759">
        <v>81</v>
      </c>
      <c r="B18" s="761"/>
      <c r="C18" s="762"/>
      <c r="D18" s="762"/>
      <c r="E18" s="762"/>
      <c r="F18" s="763"/>
      <c r="G18" s="761"/>
      <c r="H18" s="767"/>
      <c r="I18" s="767"/>
      <c r="J18" s="767"/>
      <c r="K18" s="768"/>
      <c r="L18" s="770"/>
      <c r="M18" s="771"/>
      <c r="N18" s="772"/>
      <c r="O18" s="761"/>
      <c r="P18" s="767"/>
      <c r="Q18" s="767"/>
      <c r="R18" s="768"/>
      <c r="S18" s="761"/>
      <c r="T18" s="767"/>
      <c r="U18" s="767"/>
      <c r="V18" s="768"/>
      <c r="W18" s="761"/>
      <c r="X18" s="767"/>
      <c r="Y18" s="768"/>
      <c r="Z18" s="776"/>
      <c r="AA18" s="653"/>
    </row>
    <row r="19" spans="1:29" ht="10.199999999999999" customHeight="1" x14ac:dyDescent="0.25">
      <c r="A19" s="760"/>
      <c r="B19" s="764"/>
      <c r="C19" s="765"/>
      <c r="D19" s="765"/>
      <c r="E19" s="765"/>
      <c r="F19" s="766"/>
      <c r="G19" s="769"/>
      <c r="H19" s="601"/>
      <c r="I19" s="601"/>
      <c r="J19" s="601"/>
      <c r="K19" s="602"/>
      <c r="L19" s="773"/>
      <c r="M19" s="774"/>
      <c r="N19" s="775"/>
      <c r="O19" s="769"/>
      <c r="P19" s="601"/>
      <c r="Q19" s="601"/>
      <c r="R19" s="602"/>
      <c r="S19" s="769"/>
      <c r="T19" s="601"/>
      <c r="U19" s="601"/>
      <c r="V19" s="602"/>
      <c r="W19" s="769"/>
      <c r="X19" s="601"/>
      <c r="Y19" s="602"/>
      <c r="Z19" s="777"/>
      <c r="AA19" s="653"/>
    </row>
    <row r="20" spans="1:29" ht="10.199999999999999" customHeight="1" x14ac:dyDescent="0.25">
      <c r="A20" s="759">
        <v>82</v>
      </c>
      <c r="B20" s="761"/>
      <c r="C20" s="762"/>
      <c r="D20" s="762"/>
      <c r="E20" s="762"/>
      <c r="F20" s="763"/>
      <c r="G20" s="761"/>
      <c r="H20" s="767"/>
      <c r="I20" s="767"/>
      <c r="J20" s="767"/>
      <c r="K20" s="768"/>
      <c r="L20" s="770"/>
      <c r="M20" s="771"/>
      <c r="N20" s="772"/>
      <c r="O20" s="761"/>
      <c r="P20" s="767"/>
      <c r="Q20" s="767"/>
      <c r="R20" s="768"/>
      <c r="S20" s="761"/>
      <c r="T20" s="767"/>
      <c r="U20" s="767"/>
      <c r="V20" s="768"/>
      <c r="W20" s="761"/>
      <c r="X20" s="767"/>
      <c r="Y20" s="768"/>
      <c r="Z20" s="776"/>
      <c r="AA20" s="653"/>
    </row>
    <row r="21" spans="1:29" ht="10.199999999999999" customHeight="1" x14ac:dyDescent="0.25">
      <c r="A21" s="760"/>
      <c r="B21" s="764"/>
      <c r="C21" s="765"/>
      <c r="D21" s="765"/>
      <c r="E21" s="765"/>
      <c r="F21" s="766"/>
      <c r="G21" s="769"/>
      <c r="H21" s="601"/>
      <c r="I21" s="601"/>
      <c r="J21" s="601"/>
      <c r="K21" s="602"/>
      <c r="L21" s="773"/>
      <c r="M21" s="774"/>
      <c r="N21" s="775"/>
      <c r="O21" s="769"/>
      <c r="P21" s="601"/>
      <c r="Q21" s="601"/>
      <c r="R21" s="602"/>
      <c r="S21" s="769"/>
      <c r="T21" s="601"/>
      <c r="U21" s="601"/>
      <c r="V21" s="602"/>
      <c r="W21" s="769"/>
      <c r="X21" s="601"/>
      <c r="Y21" s="602"/>
      <c r="Z21" s="777"/>
      <c r="AA21" s="653"/>
    </row>
    <row r="22" spans="1:29" ht="10.199999999999999" customHeight="1" x14ac:dyDescent="0.25">
      <c r="A22" s="759">
        <v>83</v>
      </c>
      <c r="B22" s="761"/>
      <c r="C22" s="767"/>
      <c r="D22" s="767"/>
      <c r="E22" s="767"/>
      <c r="F22" s="768"/>
      <c r="G22" s="761"/>
      <c r="H22" s="767"/>
      <c r="I22" s="767"/>
      <c r="J22" s="767"/>
      <c r="K22" s="768"/>
      <c r="L22" s="770"/>
      <c r="M22" s="771"/>
      <c r="N22" s="772"/>
      <c r="O22" s="761"/>
      <c r="P22" s="767"/>
      <c r="Q22" s="767"/>
      <c r="R22" s="768"/>
      <c r="S22" s="761"/>
      <c r="T22" s="767"/>
      <c r="U22" s="767"/>
      <c r="V22" s="768"/>
      <c r="W22" s="761"/>
      <c r="X22" s="767"/>
      <c r="Y22" s="768"/>
      <c r="Z22" s="776"/>
      <c r="AA22" s="653"/>
    </row>
    <row r="23" spans="1:29" ht="10.199999999999999" customHeight="1" x14ac:dyDescent="0.25">
      <c r="A23" s="760"/>
      <c r="B23" s="769"/>
      <c r="C23" s="601"/>
      <c r="D23" s="601"/>
      <c r="E23" s="601"/>
      <c r="F23" s="602"/>
      <c r="G23" s="769"/>
      <c r="H23" s="601"/>
      <c r="I23" s="601"/>
      <c r="J23" s="601"/>
      <c r="K23" s="602"/>
      <c r="L23" s="773"/>
      <c r="M23" s="774"/>
      <c r="N23" s="775"/>
      <c r="O23" s="769"/>
      <c r="P23" s="601"/>
      <c r="Q23" s="601"/>
      <c r="R23" s="602"/>
      <c r="S23" s="769"/>
      <c r="T23" s="601"/>
      <c r="U23" s="601"/>
      <c r="V23" s="602"/>
      <c r="W23" s="769"/>
      <c r="X23" s="601"/>
      <c r="Y23" s="602"/>
      <c r="Z23" s="777"/>
      <c r="AA23" s="653"/>
    </row>
    <row r="24" spans="1:29" ht="10.199999999999999" customHeight="1" x14ac:dyDescent="0.25">
      <c r="A24" s="759">
        <v>84</v>
      </c>
      <c r="B24" s="761"/>
      <c r="C24" s="762"/>
      <c r="D24" s="762"/>
      <c r="E24" s="762"/>
      <c r="F24" s="763"/>
      <c r="G24" s="761"/>
      <c r="H24" s="767"/>
      <c r="I24" s="767"/>
      <c r="J24" s="767"/>
      <c r="K24" s="768"/>
      <c r="L24" s="770"/>
      <c r="M24" s="771"/>
      <c r="N24" s="772"/>
      <c r="O24" s="761"/>
      <c r="P24" s="767"/>
      <c r="Q24" s="767"/>
      <c r="R24" s="768"/>
      <c r="S24" s="761"/>
      <c r="T24" s="767"/>
      <c r="U24" s="767"/>
      <c r="V24" s="768"/>
      <c r="W24" s="761"/>
      <c r="X24" s="767"/>
      <c r="Y24" s="768"/>
      <c r="Z24" s="776"/>
      <c r="AA24" s="653"/>
    </row>
    <row r="25" spans="1:29" ht="10.199999999999999" customHeight="1" x14ac:dyDescent="0.25">
      <c r="A25" s="760"/>
      <c r="B25" s="764"/>
      <c r="C25" s="765"/>
      <c r="D25" s="765"/>
      <c r="E25" s="765"/>
      <c r="F25" s="766"/>
      <c r="G25" s="769"/>
      <c r="H25" s="601"/>
      <c r="I25" s="601"/>
      <c r="J25" s="601"/>
      <c r="K25" s="602"/>
      <c r="L25" s="773"/>
      <c r="M25" s="774"/>
      <c r="N25" s="775"/>
      <c r="O25" s="769"/>
      <c r="P25" s="601"/>
      <c r="Q25" s="601"/>
      <c r="R25" s="602"/>
      <c r="S25" s="769"/>
      <c r="T25" s="601"/>
      <c r="U25" s="601"/>
      <c r="V25" s="602"/>
      <c r="W25" s="769"/>
      <c r="X25" s="601"/>
      <c r="Y25" s="602"/>
      <c r="Z25" s="777"/>
      <c r="AA25" s="653"/>
    </row>
    <row r="26" spans="1:29" ht="10.199999999999999" customHeight="1" x14ac:dyDescent="0.25">
      <c r="A26" s="759">
        <v>85</v>
      </c>
      <c r="B26" s="761"/>
      <c r="C26" s="762"/>
      <c r="D26" s="762"/>
      <c r="E26" s="762"/>
      <c r="F26" s="763"/>
      <c r="G26" s="761"/>
      <c r="H26" s="767"/>
      <c r="I26" s="767"/>
      <c r="J26" s="767"/>
      <c r="K26" s="768"/>
      <c r="L26" s="770"/>
      <c r="M26" s="771"/>
      <c r="N26" s="772"/>
      <c r="O26" s="761"/>
      <c r="P26" s="767"/>
      <c r="Q26" s="767"/>
      <c r="R26" s="768"/>
      <c r="S26" s="761"/>
      <c r="T26" s="767"/>
      <c r="U26" s="767"/>
      <c r="V26" s="768"/>
      <c r="W26" s="761"/>
      <c r="X26" s="767"/>
      <c r="Y26" s="768"/>
      <c r="Z26" s="776"/>
      <c r="AA26" s="653"/>
    </row>
    <row r="27" spans="1:29" ht="10.199999999999999" customHeight="1" x14ac:dyDescent="0.25">
      <c r="A27" s="760"/>
      <c r="B27" s="764"/>
      <c r="C27" s="765"/>
      <c r="D27" s="765"/>
      <c r="E27" s="765"/>
      <c r="F27" s="766"/>
      <c r="G27" s="769"/>
      <c r="H27" s="601"/>
      <c r="I27" s="601"/>
      <c r="J27" s="601"/>
      <c r="K27" s="602"/>
      <c r="L27" s="773"/>
      <c r="M27" s="774"/>
      <c r="N27" s="775"/>
      <c r="O27" s="769"/>
      <c r="P27" s="601"/>
      <c r="Q27" s="601"/>
      <c r="R27" s="602"/>
      <c r="S27" s="769"/>
      <c r="T27" s="601"/>
      <c r="U27" s="601"/>
      <c r="V27" s="602"/>
      <c r="W27" s="769"/>
      <c r="X27" s="601"/>
      <c r="Y27" s="602"/>
      <c r="Z27" s="777"/>
      <c r="AA27" s="653"/>
    </row>
    <row r="28" spans="1:29" ht="10.199999999999999" customHeight="1" x14ac:dyDescent="0.25">
      <c r="A28" s="759">
        <v>86</v>
      </c>
      <c r="B28" s="761"/>
      <c r="C28" s="767"/>
      <c r="D28" s="767"/>
      <c r="E28" s="767"/>
      <c r="F28" s="768"/>
      <c r="G28" s="761"/>
      <c r="H28" s="767"/>
      <c r="I28" s="767"/>
      <c r="J28" s="767"/>
      <c r="K28" s="768"/>
      <c r="L28" s="770"/>
      <c r="M28" s="778"/>
      <c r="N28" s="779"/>
      <c r="O28" s="761"/>
      <c r="P28" s="767"/>
      <c r="Q28" s="767"/>
      <c r="R28" s="768"/>
      <c r="S28" s="761"/>
      <c r="T28" s="767"/>
      <c r="U28" s="767"/>
      <c r="V28" s="768"/>
      <c r="W28" s="761"/>
      <c r="X28" s="767"/>
      <c r="Y28" s="768"/>
      <c r="Z28" s="776"/>
      <c r="AA28" s="653"/>
      <c r="AB28" s="463"/>
      <c r="AC28" s="463"/>
    </row>
    <row r="29" spans="1:29" ht="10.199999999999999" customHeight="1" x14ac:dyDescent="0.25">
      <c r="A29" s="760"/>
      <c r="B29" s="769"/>
      <c r="C29" s="601"/>
      <c r="D29" s="601"/>
      <c r="E29" s="601"/>
      <c r="F29" s="602"/>
      <c r="G29" s="769"/>
      <c r="H29" s="601"/>
      <c r="I29" s="601"/>
      <c r="J29" s="601"/>
      <c r="K29" s="602"/>
      <c r="L29" s="780"/>
      <c r="M29" s="781"/>
      <c r="N29" s="782"/>
      <c r="O29" s="769"/>
      <c r="P29" s="601"/>
      <c r="Q29" s="601"/>
      <c r="R29" s="602"/>
      <c r="S29" s="769"/>
      <c r="T29" s="601"/>
      <c r="U29" s="601"/>
      <c r="V29" s="602"/>
      <c r="W29" s="769"/>
      <c r="X29" s="601"/>
      <c r="Y29" s="602"/>
      <c r="Z29" s="777"/>
      <c r="AA29" s="653"/>
    </row>
    <row r="30" spans="1:29" ht="10.199999999999999" customHeight="1" x14ac:dyDescent="0.25">
      <c r="A30" s="759">
        <v>87</v>
      </c>
      <c r="B30" s="761"/>
      <c r="C30" s="767"/>
      <c r="D30" s="767"/>
      <c r="E30" s="767"/>
      <c r="F30" s="768"/>
      <c r="G30" s="761"/>
      <c r="H30" s="767"/>
      <c r="I30" s="767"/>
      <c r="J30" s="767"/>
      <c r="K30" s="768"/>
      <c r="L30" s="770"/>
      <c r="M30" s="778"/>
      <c r="N30" s="779"/>
      <c r="O30" s="761"/>
      <c r="P30" s="767"/>
      <c r="Q30" s="767"/>
      <c r="R30" s="768"/>
      <c r="S30" s="761"/>
      <c r="T30" s="767"/>
      <c r="U30" s="767"/>
      <c r="V30" s="768"/>
      <c r="W30" s="761"/>
      <c r="X30" s="767"/>
      <c r="Y30" s="768"/>
      <c r="Z30" s="776"/>
      <c r="AA30" s="653"/>
    </row>
    <row r="31" spans="1:29" ht="10.199999999999999" customHeight="1" x14ac:dyDescent="0.25">
      <c r="A31" s="760"/>
      <c r="B31" s="769"/>
      <c r="C31" s="601"/>
      <c r="D31" s="601"/>
      <c r="E31" s="601"/>
      <c r="F31" s="602"/>
      <c r="G31" s="769"/>
      <c r="H31" s="601"/>
      <c r="I31" s="601"/>
      <c r="J31" s="601"/>
      <c r="K31" s="602"/>
      <c r="L31" s="780"/>
      <c r="M31" s="781"/>
      <c r="N31" s="782"/>
      <c r="O31" s="769"/>
      <c r="P31" s="601"/>
      <c r="Q31" s="601"/>
      <c r="R31" s="602"/>
      <c r="S31" s="769"/>
      <c r="T31" s="601"/>
      <c r="U31" s="601"/>
      <c r="V31" s="602"/>
      <c r="W31" s="769"/>
      <c r="X31" s="601"/>
      <c r="Y31" s="602"/>
      <c r="Z31" s="777"/>
      <c r="AA31" s="653"/>
    </row>
    <row r="32" spans="1:29" ht="10.199999999999999" customHeight="1" x14ac:dyDescent="0.25">
      <c r="A32" s="759">
        <v>88</v>
      </c>
      <c r="B32" s="761"/>
      <c r="C32" s="767"/>
      <c r="D32" s="767"/>
      <c r="E32" s="767"/>
      <c r="F32" s="768"/>
      <c r="G32" s="761"/>
      <c r="H32" s="767"/>
      <c r="I32" s="767"/>
      <c r="J32" s="767"/>
      <c r="K32" s="768"/>
      <c r="L32" s="770"/>
      <c r="M32" s="778"/>
      <c r="N32" s="779"/>
      <c r="O32" s="761"/>
      <c r="P32" s="767"/>
      <c r="Q32" s="767"/>
      <c r="R32" s="768"/>
      <c r="S32" s="761"/>
      <c r="T32" s="767"/>
      <c r="U32" s="767"/>
      <c r="V32" s="768"/>
      <c r="W32" s="761"/>
      <c r="X32" s="767"/>
      <c r="Y32" s="768"/>
      <c r="Z32" s="776"/>
      <c r="AA32" s="653"/>
    </row>
    <row r="33" spans="1:27" ht="10.199999999999999" customHeight="1" x14ac:dyDescent="0.25">
      <c r="A33" s="760"/>
      <c r="B33" s="769"/>
      <c r="C33" s="601"/>
      <c r="D33" s="601"/>
      <c r="E33" s="601"/>
      <c r="F33" s="602"/>
      <c r="G33" s="769"/>
      <c r="H33" s="601"/>
      <c r="I33" s="601"/>
      <c r="J33" s="601"/>
      <c r="K33" s="602"/>
      <c r="L33" s="780"/>
      <c r="M33" s="781"/>
      <c r="N33" s="782"/>
      <c r="O33" s="769"/>
      <c r="P33" s="601"/>
      <c r="Q33" s="601"/>
      <c r="R33" s="602"/>
      <c r="S33" s="769"/>
      <c r="T33" s="601"/>
      <c r="U33" s="601"/>
      <c r="V33" s="602"/>
      <c r="W33" s="769"/>
      <c r="X33" s="601"/>
      <c r="Y33" s="602"/>
      <c r="Z33" s="777"/>
      <c r="AA33" s="653"/>
    </row>
    <row r="34" spans="1:27" ht="10.199999999999999" customHeight="1" x14ac:dyDescent="0.25">
      <c r="A34" s="759">
        <v>89</v>
      </c>
      <c r="B34" s="761"/>
      <c r="C34" s="767"/>
      <c r="D34" s="767"/>
      <c r="E34" s="767"/>
      <c r="F34" s="768"/>
      <c r="G34" s="761"/>
      <c r="H34" s="767"/>
      <c r="I34" s="767"/>
      <c r="J34" s="767"/>
      <c r="K34" s="768"/>
      <c r="L34" s="770"/>
      <c r="M34" s="778"/>
      <c r="N34" s="779"/>
      <c r="O34" s="761"/>
      <c r="P34" s="767"/>
      <c r="Q34" s="767"/>
      <c r="R34" s="768"/>
      <c r="S34" s="761"/>
      <c r="T34" s="767"/>
      <c r="U34" s="767"/>
      <c r="V34" s="768"/>
      <c r="W34" s="761"/>
      <c r="X34" s="767"/>
      <c r="Y34" s="768"/>
      <c r="Z34" s="776"/>
      <c r="AA34" s="653"/>
    </row>
    <row r="35" spans="1:27" ht="10.199999999999999" customHeight="1" x14ac:dyDescent="0.25">
      <c r="A35" s="760"/>
      <c r="B35" s="769"/>
      <c r="C35" s="601"/>
      <c r="D35" s="601"/>
      <c r="E35" s="601"/>
      <c r="F35" s="602"/>
      <c r="G35" s="769"/>
      <c r="H35" s="601"/>
      <c r="I35" s="601"/>
      <c r="J35" s="601"/>
      <c r="K35" s="602"/>
      <c r="L35" s="780"/>
      <c r="M35" s="781"/>
      <c r="N35" s="782"/>
      <c r="O35" s="769"/>
      <c r="P35" s="601"/>
      <c r="Q35" s="601"/>
      <c r="R35" s="602"/>
      <c r="S35" s="769"/>
      <c r="T35" s="601"/>
      <c r="U35" s="601"/>
      <c r="V35" s="602"/>
      <c r="W35" s="769"/>
      <c r="X35" s="601"/>
      <c r="Y35" s="602"/>
      <c r="Z35" s="777"/>
      <c r="AA35" s="653"/>
    </row>
    <row r="36" spans="1:27" ht="10.199999999999999" customHeight="1" x14ac:dyDescent="0.25">
      <c r="A36" s="759">
        <v>90</v>
      </c>
      <c r="B36" s="761"/>
      <c r="C36" s="767"/>
      <c r="D36" s="767"/>
      <c r="E36" s="767"/>
      <c r="F36" s="768"/>
      <c r="G36" s="761"/>
      <c r="H36" s="767"/>
      <c r="I36" s="767"/>
      <c r="J36" s="767"/>
      <c r="K36" s="768"/>
      <c r="L36" s="770"/>
      <c r="M36" s="778"/>
      <c r="N36" s="779"/>
      <c r="O36" s="761"/>
      <c r="P36" s="767"/>
      <c r="Q36" s="767"/>
      <c r="R36" s="768"/>
      <c r="S36" s="761"/>
      <c r="T36" s="767"/>
      <c r="U36" s="767"/>
      <c r="V36" s="768"/>
      <c r="W36" s="761"/>
      <c r="X36" s="767"/>
      <c r="Y36" s="768"/>
      <c r="Z36" s="776"/>
      <c r="AA36" s="653"/>
    </row>
    <row r="37" spans="1:27" ht="10.199999999999999" customHeight="1" x14ac:dyDescent="0.25">
      <c r="A37" s="760"/>
      <c r="B37" s="769"/>
      <c r="C37" s="601"/>
      <c r="D37" s="601"/>
      <c r="E37" s="601"/>
      <c r="F37" s="602"/>
      <c r="G37" s="769"/>
      <c r="H37" s="601"/>
      <c r="I37" s="601"/>
      <c r="J37" s="601"/>
      <c r="K37" s="602"/>
      <c r="L37" s="780"/>
      <c r="M37" s="781"/>
      <c r="N37" s="782"/>
      <c r="O37" s="769"/>
      <c r="P37" s="601"/>
      <c r="Q37" s="601"/>
      <c r="R37" s="602"/>
      <c r="S37" s="769"/>
      <c r="T37" s="601"/>
      <c r="U37" s="601"/>
      <c r="V37" s="602"/>
      <c r="W37" s="769"/>
      <c r="X37" s="601"/>
      <c r="Y37" s="602"/>
      <c r="Z37" s="777"/>
      <c r="AA37" s="653"/>
    </row>
    <row r="38" spans="1:27" ht="10.199999999999999" customHeight="1" x14ac:dyDescent="0.25">
      <c r="A38" s="759">
        <v>91</v>
      </c>
      <c r="B38" s="761"/>
      <c r="C38" s="767"/>
      <c r="D38" s="767"/>
      <c r="E38" s="767"/>
      <c r="F38" s="768"/>
      <c r="G38" s="761"/>
      <c r="H38" s="767"/>
      <c r="I38" s="767"/>
      <c r="J38" s="767"/>
      <c r="K38" s="768"/>
      <c r="L38" s="770"/>
      <c r="M38" s="771"/>
      <c r="N38" s="772"/>
      <c r="O38" s="761"/>
      <c r="P38" s="767"/>
      <c r="Q38" s="767"/>
      <c r="R38" s="768"/>
      <c r="S38" s="761"/>
      <c r="T38" s="767"/>
      <c r="U38" s="767"/>
      <c r="V38" s="768"/>
      <c r="W38" s="761"/>
      <c r="X38" s="767"/>
      <c r="Y38" s="768"/>
      <c r="Z38" s="776"/>
      <c r="AA38" s="653"/>
    </row>
    <row r="39" spans="1:27" ht="10.199999999999999" customHeight="1" x14ac:dyDescent="0.25">
      <c r="A39" s="760"/>
      <c r="B39" s="769"/>
      <c r="C39" s="601"/>
      <c r="D39" s="601"/>
      <c r="E39" s="601"/>
      <c r="F39" s="602"/>
      <c r="G39" s="769"/>
      <c r="H39" s="601"/>
      <c r="I39" s="601"/>
      <c r="J39" s="601"/>
      <c r="K39" s="602"/>
      <c r="L39" s="773"/>
      <c r="M39" s="774"/>
      <c r="N39" s="775"/>
      <c r="O39" s="769"/>
      <c r="P39" s="601"/>
      <c r="Q39" s="601"/>
      <c r="R39" s="602"/>
      <c r="S39" s="769"/>
      <c r="T39" s="601"/>
      <c r="U39" s="601"/>
      <c r="V39" s="602"/>
      <c r="W39" s="769"/>
      <c r="X39" s="601"/>
      <c r="Y39" s="602"/>
      <c r="Z39" s="777"/>
      <c r="AA39" s="653"/>
    </row>
    <row r="40" spans="1:27" ht="10.199999999999999" customHeight="1" x14ac:dyDescent="0.25">
      <c r="A40" s="759">
        <v>92</v>
      </c>
      <c r="B40" s="761"/>
      <c r="C40" s="767"/>
      <c r="D40" s="767"/>
      <c r="E40" s="767"/>
      <c r="F40" s="768"/>
      <c r="G40" s="761"/>
      <c r="H40" s="767"/>
      <c r="I40" s="767"/>
      <c r="J40" s="767"/>
      <c r="K40" s="768"/>
      <c r="L40" s="770"/>
      <c r="M40" s="771"/>
      <c r="N40" s="772"/>
      <c r="O40" s="761"/>
      <c r="P40" s="767"/>
      <c r="Q40" s="767"/>
      <c r="R40" s="768"/>
      <c r="S40" s="761"/>
      <c r="T40" s="767"/>
      <c r="U40" s="767"/>
      <c r="V40" s="768"/>
      <c r="W40" s="761"/>
      <c r="X40" s="767"/>
      <c r="Y40" s="768"/>
      <c r="Z40" s="776"/>
      <c r="AA40" s="653"/>
    </row>
    <row r="41" spans="1:27" ht="10.199999999999999" customHeight="1" x14ac:dyDescent="0.25">
      <c r="A41" s="760"/>
      <c r="B41" s="769"/>
      <c r="C41" s="601"/>
      <c r="D41" s="601"/>
      <c r="E41" s="601"/>
      <c r="F41" s="602"/>
      <c r="G41" s="769"/>
      <c r="H41" s="601"/>
      <c r="I41" s="601"/>
      <c r="J41" s="601"/>
      <c r="K41" s="602"/>
      <c r="L41" s="773"/>
      <c r="M41" s="774"/>
      <c r="N41" s="775"/>
      <c r="O41" s="769"/>
      <c r="P41" s="601"/>
      <c r="Q41" s="601"/>
      <c r="R41" s="602"/>
      <c r="S41" s="769"/>
      <c r="T41" s="601"/>
      <c r="U41" s="601"/>
      <c r="V41" s="602"/>
      <c r="W41" s="769"/>
      <c r="X41" s="601"/>
      <c r="Y41" s="602"/>
      <c r="Z41" s="777"/>
      <c r="AA41" s="653"/>
    </row>
    <row r="42" spans="1:27" ht="10.199999999999999" customHeight="1" x14ac:dyDescent="0.25">
      <c r="A42" s="759">
        <v>93</v>
      </c>
      <c r="B42" s="761"/>
      <c r="C42" s="767"/>
      <c r="D42" s="767"/>
      <c r="E42" s="767"/>
      <c r="F42" s="768"/>
      <c r="G42" s="761"/>
      <c r="H42" s="767"/>
      <c r="I42" s="767"/>
      <c r="J42" s="767"/>
      <c r="K42" s="768"/>
      <c r="L42" s="770"/>
      <c r="M42" s="771"/>
      <c r="N42" s="772"/>
      <c r="O42" s="761"/>
      <c r="P42" s="767"/>
      <c r="Q42" s="767"/>
      <c r="R42" s="768"/>
      <c r="S42" s="761"/>
      <c r="T42" s="767"/>
      <c r="U42" s="767"/>
      <c r="V42" s="768"/>
      <c r="W42" s="761"/>
      <c r="X42" s="767"/>
      <c r="Y42" s="768"/>
      <c r="Z42" s="776"/>
      <c r="AA42" s="653"/>
    </row>
    <row r="43" spans="1:27" ht="10.199999999999999" customHeight="1" x14ac:dyDescent="0.25">
      <c r="A43" s="760"/>
      <c r="B43" s="769"/>
      <c r="C43" s="601"/>
      <c r="D43" s="601"/>
      <c r="E43" s="601"/>
      <c r="F43" s="602"/>
      <c r="G43" s="769"/>
      <c r="H43" s="601"/>
      <c r="I43" s="601"/>
      <c r="J43" s="601"/>
      <c r="K43" s="602"/>
      <c r="L43" s="773"/>
      <c r="M43" s="774"/>
      <c r="N43" s="775"/>
      <c r="O43" s="769"/>
      <c r="P43" s="601"/>
      <c r="Q43" s="601"/>
      <c r="R43" s="602"/>
      <c r="S43" s="769"/>
      <c r="T43" s="601"/>
      <c r="U43" s="601"/>
      <c r="V43" s="602"/>
      <c r="W43" s="769"/>
      <c r="X43" s="601"/>
      <c r="Y43" s="602"/>
      <c r="Z43" s="777"/>
      <c r="AA43" s="653"/>
    </row>
    <row r="44" spans="1:27" ht="10.199999999999999" customHeight="1" x14ac:dyDescent="0.25">
      <c r="A44" s="759">
        <v>94</v>
      </c>
      <c r="B44" s="761"/>
      <c r="C44" s="767"/>
      <c r="D44" s="767"/>
      <c r="E44" s="767"/>
      <c r="F44" s="768"/>
      <c r="G44" s="761"/>
      <c r="H44" s="767"/>
      <c r="I44" s="767"/>
      <c r="J44" s="767"/>
      <c r="K44" s="768"/>
      <c r="L44" s="770"/>
      <c r="M44" s="771"/>
      <c r="N44" s="772"/>
      <c r="O44" s="761"/>
      <c r="P44" s="767"/>
      <c r="Q44" s="767"/>
      <c r="R44" s="768"/>
      <c r="S44" s="761"/>
      <c r="T44" s="767"/>
      <c r="U44" s="767"/>
      <c r="V44" s="768"/>
      <c r="W44" s="761"/>
      <c r="X44" s="767"/>
      <c r="Y44" s="768"/>
      <c r="Z44" s="776"/>
      <c r="AA44" s="653"/>
    </row>
    <row r="45" spans="1:27" ht="10.199999999999999" customHeight="1" x14ac:dyDescent="0.25">
      <c r="A45" s="760"/>
      <c r="B45" s="769"/>
      <c r="C45" s="601"/>
      <c r="D45" s="601"/>
      <c r="E45" s="601"/>
      <c r="F45" s="602"/>
      <c r="G45" s="769"/>
      <c r="H45" s="601"/>
      <c r="I45" s="601"/>
      <c r="J45" s="601"/>
      <c r="K45" s="602"/>
      <c r="L45" s="773"/>
      <c r="M45" s="774"/>
      <c r="N45" s="775"/>
      <c r="O45" s="769"/>
      <c r="P45" s="601"/>
      <c r="Q45" s="601"/>
      <c r="R45" s="602"/>
      <c r="S45" s="769"/>
      <c r="T45" s="601"/>
      <c r="U45" s="601"/>
      <c r="V45" s="602"/>
      <c r="W45" s="769"/>
      <c r="X45" s="601"/>
      <c r="Y45" s="602"/>
      <c r="Z45" s="777"/>
      <c r="AA45" s="653"/>
    </row>
    <row r="46" spans="1:27" ht="10.199999999999999" customHeight="1" x14ac:dyDescent="0.25">
      <c r="A46" s="759">
        <v>95</v>
      </c>
      <c r="B46" s="761"/>
      <c r="C46" s="767"/>
      <c r="D46" s="767"/>
      <c r="E46" s="767"/>
      <c r="F46" s="768"/>
      <c r="G46" s="761"/>
      <c r="H46" s="767"/>
      <c r="I46" s="767"/>
      <c r="J46" s="767"/>
      <c r="K46" s="768"/>
      <c r="L46" s="770"/>
      <c r="M46" s="771"/>
      <c r="N46" s="772"/>
      <c r="O46" s="761"/>
      <c r="P46" s="767"/>
      <c r="Q46" s="767"/>
      <c r="R46" s="768"/>
      <c r="S46" s="761"/>
      <c r="T46" s="767"/>
      <c r="U46" s="767"/>
      <c r="V46" s="768"/>
      <c r="W46" s="761"/>
      <c r="X46" s="767"/>
      <c r="Y46" s="768"/>
      <c r="Z46" s="776"/>
      <c r="AA46" s="653"/>
    </row>
    <row r="47" spans="1:27" ht="10.199999999999999" customHeight="1" x14ac:dyDescent="0.25">
      <c r="A47" s="760"/>
      <c r="B47" s="769"/>
      <c r="C47" s="601"/>
      <c r="D47" s="601"/>
      <c r="E47" s="601"/>
      <c r="F47" s="602"/>
      <c r="G47" s="769"/>
      <c r="H47" s="601"/>
      <c r="I47" s="601"/>
      <c r="J47" s="601"/>
      <c r="K47" s="602"/>
      <c r="L47" s="773"/>
      <c r="M47" s="774"/>
      <c r="N47" s="775"/>
      <c r="O47" s="769"/>
      <c r="P47" s="601"/>
      <c r="Q47" s="601"/>
      <c r="R47" s="602"/>
      <c r="S47" s="769"/>
      <c r="T47" s="601"/>
      <c r="U47" s="601"/>
      <c r="V47" s="602"/>
      <c r="W47" s="769"/>
      <c r="X47" s="601"/>
      <c r="Y47" s="602"/>
      <c r="Z47" s="777"/>
      <c r="AA47" s="653"/>
    </row>
    <row r="48" spans="1:27" ht="10.199999999999999" customHeight="1" x14ac:dyDescent="0.25">
      <c r="A48" s="759">
        <v>96</v>
      </c>
      <c r="B48" s="761"/>
      <c r="C48" s="767"/>
      <c r="D48" s="767"/>
      <c r="E48" s="767"/>
      <c r="F48" s="768"/>
      <c r="G48" s="761"/>
      <c r="H48" s="767"/>
      <c r="I48" s="767"/>
      <c r="J48" s="767"/>
      <c r="K48" s="768"/>
      <c r="L48" s="770"/>
      <c r="M48" s="771"/>
      <c r="N48" s="772"/>
      <c r="O48" s="761"/>
      <c r="P48" s="767"/>
      <c r="Q48" s="767"/>
      <c r="R48" s="768"/>
      <c r="S48" s="761"/>
      <c r="T48" s="767"/>
      <c r="U48" s="767"/>
      <c r="V48" s="768"/>
      <c r="W48" s="761"/>
      <c r="X48" s="767"/>
      <c r="Y48" s="768"/>
      <c r="Z48" s="776"/>
      <c r="AA48" s="653"/>
    </row>
    <row r="49" spans="1:27" ht="10.199999999999999" customHeight="1" x14ac:dyDescent="0.25">
      <c r="A49" s="760"/>
      <c r="B49" s="769"/>
      <c r="C49" s="601"/>
      <c r="D49" s="601"/>
      <c r="E49" s="601"/>
      <c r="F49" s="602"/>
      <c r="G49" s="769"/>
      <c r="H49" s="601"/>
      <c r="I49" s="601"/>
      <c r="J49" s="601"/>
      <c r="K49" s="602"/>
      <c r="L49" s="773"/>
      <c r="M49" s="774"/>
      <c r="N49" s="775"/>
      <c r="O49" s="769"/>
      <c r="P49" s="601"/>
      <c r="Q49" s="601"/>
      <c r="R49" s="602"/>
      <c r="S49" s="769"/>
      <c r="T49" s="601"/>
      <c r="U49" s="601"/>
      <c r="V49" s="602"/>
      <c r="W49" s="769"/>
      <c r="X49" s="601"/>
      <c r="Y49" s="602"/>
      <c r="Z49" s="777"/>
      <c r="AA49" s="653"/>
    </row>
    <row r="50" spans="1:27" ht="10.199999999999999" customHeight="1" x14ac:dyDescent="0.25">
      <c r="A50" s="759">
        <v>97</v>
      </c>
      <c r="B50" s="761"/>
      <c r="C50" s="767"/>
      <c r="D50" s="767"/>
      <c r="E50" s="767"/>
      <c r="F50" s="768"/>
      <c r="G50" s="761"/>
      <c r="H50" s="767"/>
      <c r="I50" s="767"/>
      <c r="J50" s="767"/>
      <c r="K50" s="768"/>
      <c r="L50" s="770"/>
      <c r="M50" s="771"/>
      <c r="N50" s="772"/>
      <c r="O50" s="761"/>
      <c r="P50" s="767"/>
      <c r="Q50" s="767"/>
      <c r="R50" s="768"/>
      <c r="S50" s="761"/>
      <c r="T50" s="767"/>
      <c r="U50" s="767"/>
      <c r="V50" s="768"/>
      <c r="W50" s="761"/>
      <c r="X50" s="767"/>
      <c r="Y50" s="768"/>
      <c r="Z50" s="776"/>
      <c r="AA50" s="653"/>
    </row>
    <row r="51" spans="1:27" ht="10.199999999999999" customHeight="1" x14ac:dyDescent="0.25">
      <c r="A51" s="760"/>
      <c r="B51" s="769"/>
      <c r="C51" s="601"/>
      <c r="D51" s="601"/>
      <c r="E51" s="601"/>
      <c r="F51" s="602"/>
      <c r="G51" s="769"/>
      <c r="H51" s="601"/>
      <c r="I51" s="601"/>
      <c r="J51" s="601"/>
      <c r="K51" s="602"/>
      <c r="L51" s="773"/>
      <c r="M51" s="774"/>
      <c r="N51" s="775"/>
      <c r="O51" s="769"/>
      <c r="P51" s="601"/>
      <c r="Q51" s="601"/>
      <c r="R51" s="602"/>
      <c r="S51" s="769"/>
      <c r="T51" s="601"/>
      <c r="U51" s="601"/>
      <c r="V51" s="602"/>
      <c r="W51" s="769"/>
      <c r="X51" s="601"/>
      <c r="Y51" s="602"/>
      <c r="Z51" s="777"/>
      <c r="AA51" s="653"/>
    </row>
    <row r="52" spans="1:27" ht="10.199999999999999" customHeight="1" x14ac:dyDescent="0.25">
      <c r="A52" s="759">
        <v>98</v>
      </c>
      <c r="B52" s="761"/>
      <c r="C52" s="767"/>
      <c r="D52" s="767"/>
      <c r="E52" s="767"/>
      <c r="F52" s="768"/>
      <c r="G52" s="761"/>
      <c r="H52" s="767"/>
      <c r="I52" s="767"/>
      <c r="J52" s="767"/>
      <c r="K52" s="768"/>
      <c r="L52" s="770"/>
      <c r="M52" s="771"/>
      <c r="N52" s="772"/>
      <c r="O52" s="761"/>
      <c r="P52" s="767"/>
      <c r="Q52" s="767"/>
      <c r="R52" s="768"/>
      <c r="S52" s="761"/>
      <c r="T52" s="767"/>
      <c r="U52" s="767"/>
      <c r="V52" s="768"/>
      <c r="W52" s="761"/>
      <c r="X52" s="767"/>
      <c r="Y52" s="768"/>
      <c r="Z52" s="776"/>
      <c r="AA52" s="653"/>
    </row>
    <row r="53" spans="1:27" ht="10.199999999999999" customHeight="1" x14ac:dyDescent="0.25">
      <c r="A53" s="760"/>
      <c r="B53" s="769"/>
      <c r="C53" s="601"/>
      <c r="D53" s="601"/>
      <c r="E53" s="601"/>
      <c r="F53" s="602"/>
      <c r="G53" s="769"/>
      <c r="H53" s="601"/>
      <c r="I53" s="601"/>
      <c r="J53" s="601"/>
      <c r="K53" s="602"/>
      <c r="L53" s="773"/>
      <c r="M53" s="774"/>
      <c r="N53" s="775"/>
      <c r="O53" s="769"/>
      <c r="P53" s="601"/>
      <c r="Q53" s="601"/>
      <c r="R53" s="602"/>
      <c r="S53" s="769"/>
      <c r="T53" s="601"/>
      <c r="U53" s="601"/>
      <c r="V53" s="602"/>
      <c r="W53" s="769"/>
      <c r="X53" s="601"/>
      <c r="Y53" s="602"/>
      <c r="Z53" s="777"/>
      <c r="AA53" s="653"/>
    </row>
    <row r="54" spans="1:27" ht="10.199999999999999" customHeight="1" x14ac:dyDescent="0.25">
      <c r="A54" s="759">
        <v>99</v>
      </c>
      <c r="B54" s="761"/>
      <c r="C54" s="767"/>
      <c r="D54" s="767"/>
      <c r="E54" s="767"/>
      <c r="F54" s="768"/>
      <c r="G54" s="761"/>
      <c r="H54" s="767"/>
      <c r="I54" s="767"/>
      <c r="J54" s="767"/>
      <c r="K54" s="768"/>
      <c r="L54" s="770"/>
      <c r="M54" s="771"/>
      <c r="N54" s="772"/>
      <c r="O54" s="761"/>
      <c r="P54" s="767"/>
      <c r="Q54" s="767"/>
      <c r="R54" s="768"/>
      <c r="S54" s="761"/>
      <c r="T54" s="767"/>
      <c r="U54" s="767"/>
      <c r="V54" s="768"/>
      <c r="W54" s="761"/>
      <c r="X54" s="767"/>
      <c r="Y54" s="768"/>
      <c r="Z54" s="776"/>
      <c r="AA54" s="653"/>
    </row>
    <row r="55" spans="1:27" ht="10.199999999999999" customHeight="1" x14ac:dyDescent="0.25">
      <c r="A55" s="760"/>
      <c r="B55" s="769"/>
      <c r="C55" s="601"/>
      <c r="D55" s="601"/>
      <c r="E55" s="601"/>
      <c r="F55" s="602"/>
      <c r="G55" s="769"/>
      <c r="H55" s="601"/>
      <c r="I55" s="601"/>
      <c r="J55" s="601"/>
      <c r="K55" s="602"/>
      <c r="L55" s="773"/>
      <c r="M55" s="774"/>
      <c r="N55" s="775"/>
      <c r="O55" s="769"/>
      <c r="P55" s="601"/>
      <c r="Q55" s="601"/>
      <c r="R55" s="602"/>
      <c r="S55" s="769"/>
      <c r="T55" s="601"/>
      <c r="U55" s="601"/>
      <c r="V55" s="602"/>
      <c r="W55" s="769"/>
      <c r="X55" s="601"/>
      <c r="Y55" s="602"/>
      <c r="Z55" s="777"/>
      <c r="AA55" s="653"/>
    </row>
    <row r="56" spans="1:27" ht="10.199999999999999" customHeight="1" x14ac:dyDescent="0.25">
      <c r="A56" s="759">
        <v>100</v>
      </c>
      <c r="B56" s="761"/>
      <c r="C56" s="767"/>
      <c r="D56" s="767"/>
      <c r="E56" s="767"/>
      <c r="F56" s="768"/>
      <c r="G56" s="761"/>
      <c r="H56" s="767"/>
      <c r="I56" s="767"/>
      <c r="J56" s="767"/>
      <c r="K56" s="768"/>
      <c r="L56" s="770"/>
      <c r="M56" s="771"/>
      <c r="N56" s="772"/>
      <c r="O56" s="761"/>
      <c r="P56" s="767"/>
      <c r="Q56" s="767"/>
      <c r="R56" s="768"/>
      <c r="S56" s="761"/>
      <c r="T56" s="767"/>
      <c r="U56" s="767"/>
      <c r="V56" s="768"/>
      <c r="W56" s="761"/>
      <c r="X56" s="767"/>
      <c r="Y56" s="768"/>
      <c r="Z56" s="776"/>
      <c r="AA56" s="653"/>
    </row>
    <row r="57" spans="1:27" ht="10.199999999999999" customHeight="1" x14ac:dyDescent="0.25">
      <c r="A57" s="760"/>
      <c r="B57" s="769"/>
      <c r="C57" s="601"/>
      <c r="D57" s="601"/>
      <c r="E57" s="601"/>
      <c r="F57" s="602"/>
      <c r="G57" s="769"/>
      <c r="H57" s="601"/>
      <c r="I57" s="601"/>
      <c r="J57" s="601"/>
      <c r="K57" s="602"/>
      <c r="L57" s="773"/>
      <c r="M57" s="774"/>
      <c r="N57" s="775"/>
      <c r="O57" s="769"/>
      <c r="P57" s="601"/>
      <c r="Q57" s="601"/>
      <c r="R57" s="602"/>
      <c r="S57" s="769"/>
      <c r="T57" s="601"/>
      <c r="U57" s="601"/>
      <c r="V57" s="602"/>
      <c r="W57" s="769"/>
      <c r="X57" s="601"/>
      <c r="Y57" s="602"/>
      <c r="Z57" s="777"/>
      <c r="AA57" s="653"/>
    </row>
    <row r="58" spans="1:27" ht="10.199999999999999" customHeight="1" x14ac:dyDescent="0.25">
      <c r="A58" s="759">
        <v>101</v>
      </c>
      <c r="B58" s="761"/>
      <c r="C58" s="767"/>
      <c r="D58" s="767"/>
      <c r="E58" s="767"/>
      <c r="F58" s="768"/>
      <c r="G58" s="761"/>
      <c r="H58" s="767"/>
      <c r="I58" s="767"/>
      <c r="J58" s="767"/>
      <c r="K58" s="768"/>
      <c r="L58" s="770"/>
      <c r="M58" s="771"/>
      <c r="N58" s="772"/>
      <c r="O58" s="761"/>
      <c r="P58" s="767"/>
      <c r="Q58" s="767"/>
      <c r="R58" s="768"/>
      <c r="S58" s="761"/>
      <c r="T58" s="767"/>
      <c r="U58" s="767"/>
      <c r="V58" s="768"/>
      <c r="W58" s="761"/>
      <c r="X58" s="767"/>
      <c r="Y58" s="768"/>
      <c r="Z58" s="776"/>
      <c r="AA58" s="653"/>
    </row>
    <row r="59" spans="1:27" ht="10.199999999999999" customHeight="1" x14ac:dyDescent="0.25">
      <c r="A59" s="760"/>
      <c r="B59" s="769"/>
      <c r="C59" s="601"/>
      <c r="D59" s="601"/>
      <c r="E59" s="601"/>
      <c r="F59" s="602"/>
      <c r="G59" s="769"/>
      <c r="H59" s="601"/>
      <c r="I59" s="601"/>
      <c r="J59" s="601"/>
      <c r="K59" s="602"/>
      <c r="L59" s="773"/>
      <c r="M59" s="774"/>
      <c r="N59" s="775"/>
      <c r="O59" s="769"/>
      <c r="P59" s="601"/>
      <c r="Q59" s="601"/>
      <c r="R59" s="602"/>
      <c r="S59" s="769"/>
      <c r="T59" s="601"/>
      <c r="U59" s="601"/>
      <c r="V59" s="602"/>
      <c r="W59" s="769"/>
      <c r="X59" s="601"/>
      <c r="Y59" s="602"/>
      <c r="Z59" s="777"/>
      <c r="AA59" s="653"/>
    </row>
    <row r="60" spans="1:27" ht="10.199999999999999" customHeight="1" x14ac:dyDescent="0.25">
      <c r="A60" s="759">
        <v>102</v>
      </c>
      <c r="B60" s="761"/>
      <c r="C60" s="767"/>
      <c r="D60" s="767"/>
      <c r="E60" s="767"/>
      <c r="F60" s="768"/>
      <c r="G60" s="761"/>
      <c r="H60" s="767"/>
      <c r="I60" s="767"/>
      <c r="J60" s="767"/>
      <c r="K60" s="768"/>
      <c r="L60" s="770"/>
      <c r="M60" s="771"/>
      <c r="N60" s="772"/>
      <c r="O60" s="761"/>
      <c r="P60" s="767"/>
      <c r="Q60" s="767"/>
      <c r="R60" s="768"/>
      <c r="S60" s="761"/>
      <c r="T60" s="767"/>
      <c r="U60" s="767"/>
      <c r="V60" s="768"/>
      <c r="W60" s="761"/>
      <c r="X60" s="767"/>
      <c r="Y60" s="768"/>
      <c r="Z60" s="776"/>
      <c r="AA60" s="653"/>
    </row>
    <row r="61" spans="1:27" ht="10.199999999999999" customHeight="1" x14ac:dyDescent="0.25">
      <c r="A61" s="760"/>
      <c r="B61" s="769"/>
      <c r="C61" s="601"/>
      <c r="D61" s="601"/>
      <c r="E61" s="601"/>
      <c r="F61" s="602"/>
      <c r="G61" s="769"/>
      <c r="H61" s="601"/>
      <c r="I61" s="601"/>
      <c r="J61" s="601"/>
      <c r="K61" s="602"/>
      <c r="L61" s="773"/>
      <c r="M61" s="774"/>
      <c r="N61" s="775"/>
      <c r="O61" s="769"/>
      <c r="P61" s="601"/>
      <c r="Q61" s="601"/>
      <c r="R61" s="602"/>
      <c r="S61" s="769"/>
      <c r="T61" s="601"/>
      <c r="U61" s="601"/>
      <c r="V61" s="602"/>
      <c r="W61" s="769"/>
      <c r="X61" s="601"/>
      <c r="Y61" s="602"/>
      <c r="Z61" s="777"/>
      <c r="AA61" s="653"/>
    </row>
    <row r="62" spans="1:27" ht="10.199999999999999" customHeight="1" x14ac:dyDescent="0.25">
      <c r="A62" s="759">
        <v>103</v>
      </c>
      <c r="B62" s="761"/>
      <c r="C62" s="762"/>
      <c r="D62" s="762"/>
      <c r="E62" s="762"/>
      <c r="F62" s="763"/>
      <c r="G62" s="761"/>
      <c r="H62" s="767"/>
      <c r="I62" s="767"/>
      <c r="J62" s="767"/>
      <c r="K62" s="768"/>
      <c r="L62" s="770"/>
      <c r="M62" s="771"/>
      <c r="N62" s="772"/>
      <c r="O62" s="761"/>
      <c r="P62" s="767"/>
      <c r="Q62" s="767"/>
      <c r="R62" s="768"/>
      <c r="S62" s="761"/>
      <c r="T62" s="767"/>
      <c r="U62" s="767"/>
      <c r="V62" s="768"/>
      <c r="W62" s="761"/>
      <c r="X62" s="767"/>
      <c r="Y62" s="768"/>
      <c r="Z62" s="776"/>
      <c r="AA62" s="653"/>
    </row>
    <row r="63" spans="1:27" ht="10.199999999999999" customHeight="1" x14ac:dyDescent="0.25">
      <c r="A63" s="760"/>
      <c r="B63" s="764"/>
      <c r="C63" s="765"/>
      <c r="D63" s="765"/>
      <c r="E63" s="765"/>
      <c r="F63" s="766"/>
      <c r="G63" s="769"/>
      <c r="H63" s="601"/>
      <c r="I63" s="601"/>
      <c r="J63" s="601"/>
      <c r="K63" s="602"/>
      <c r="L63" s="773"/>
      <c r="M63" s="774"/>
      <c r="N63" s="775"/>
      <c r="O63" s="769"/>
      <c r="P63" s="601"/>
      <c r="Q63" s="601"/>
      <c r="R63" s="602"/>
      <c r="S63" s="769"/>
      <c r="T63" s="601"/>
      <c r="U63" s="601"/>
      <c r="V63" s="602"/>
      <c r="W63" s="769"/>
      <c r="X63" s="601"/>
      <c r="Y63" s="602"/>
      <c r="Z63" s="777"/>
      <c r="AA63" s="653"/>
    </row>
    <row r="64" spans="1:27" ht="10.199999999999999" customHeight="1" x14ac:dyDescent="0.25">
      <c r="A64" s="759">
        <v>104</v>
      </c>
      <c r="B64" s="761"/>
      <c r="C64" s="762"/>
      <c r="D64" s="762"/>
      <c r="E64" s="762"/>
      <c r="F64" s="763"/>
      <c r="G64" s="761"/>
      <c r="H64" s="767"/>
      <c r="I64" s="767"/>
      <c r="J64" s="767"/>
      <c r="K64" s="768"/>
      <c r="L64" s="770"/>
      <c r="M64" s="771"/>
      <c r="N64" s="772"/>
      <c r="O64" s="761"/>
      <c r="P64" s="767"/>
      <c r="Q64" s="767"/>
      <c r="R64" s="768"/>
      <c r="S64" s="761"/>
      <c r="T64" s="767"/>
      <c r="U64" s="767"/>
      <c r="V64" s="768"/>
      <c r="W64" s="761"/>
      <c r="X64" s="767"/>
      <c r="Y64" s="768"/>
      <c r="Z64" s="776"/>
      <c r="AA64" s="653"/>
    </row>
    <row r="65" spans="1:27" ht="10.199999999999999" customHeight="1" x14ac:dyDescent="0.25">
      <c r="A65" s="760"/>
      <c r="B65" s="764"/>
      <c r="C65" s="765"/>
      <c r="D65" s="765"/>
      <c r="E65" s="765"/>
      <c r="F65" s="766"/>
      <c r="G65" s="769"/>
      <c r="H65" s="601"/>
      <c r="I65" s="601"/>
      <c r="J65" s="601"/>
      <c r="K65" s="602"/>
      <c r="L65" s="773"/>
      <c r="M65" s="774"/>
      <c r="N65" s="775"/>
      <c r="O65" s="769"/>
      <c r="P65" s="601"/>
      <c r="Q65" s="601"/>
      <c r="R65" s="602"/>
      <c r="S65" s="769"/>
      <c r="T65" s="601"/>
      <c r="U65" s="601"/>
      <c r="V65" s="602"/>
      <c r="W65" s="769"/>
      <c r="X65" s="601"/>
      <c r="Y65" s="602"/>
      <c r="Z65" s="777"/>
      <c r="AA65" s="653"/>
    </row>
    <row r="66" spans="1:27" ht="10.199999999999999" customHeight="1" x14ac:dyDescent="0.25">
      <c r="A66" s="759">
        <v>105</v>
      </c>
      <c r="B66" s="761"/>
      <c r="C66" s="767"/>
      <c r="D66" s="767"/>
      <c r="E66" s="767"/>
      <c r="F66" s="768"/>
      <c r="G66" s="761"/>
      <c r="H66" s="767"/>
      <c r="I66" s="767"/>
      <c r="J66" s="767"/>
      <c r="K66" s="768"/>
      <c r="L66" s="770"/>
      <c r="M66" s="771"/>
      <c r="N66" s="772"/>
      <c r="O66" s="761"/>
      <c r="P66" s="767"/>
      <c r="Q66" s="767"/>
      <c r="R66" s="768"/>
      <c r="S66" s="761"/>
      <c r="T66" s="767"/>
      <c r="U66" s="767"/>
      <c r="V66" s="768"/>
      <c r="W66" s="761"/>
      <c r="X66" s="767"/>
      <c r="Y66" s="768"/>
      <c r="Z66" s="776"/>
      <c r="AA66" s="653"/>
    </row>
    <row r="67" spans="1:27" ht="10.199999999999999" customHeight="1" x14ac:dyDescent="0.25">
      <c r="A67" s="760"/>
      <c r="B67" s="769"/>
      <c r="C67" s="601"/>
      <c r="D67" s="601"/>
      <c r="E67" s="601"/>
      <c r="F67" s="602"/>
      <c r="G67" s="769"/>
      <c r="H67" s="601"/>
      <c r="I67" s="601"/>
      <c r="J67" s="601"/>
      <c r="K67" s="602"/>
      <c r="L67" s="773"/>
      <c r="M67" s="774"/>
      <c r="N67" s="775"/>
      <c r="O67" s="769"/>
      <c r="P67" s="601"/>
      <c r="Q67" s="601"/>
      <c r="R67" s="602"/>
      <c r="S67" s="769"/>
      <c r="T67" s="601"/>
      <c r="U67" s="601"/>
      <c r="V67" s="602"/>
      <c r="W67" s="769"/>
      <c r="X67" s="601"/>
      <c r="Y67" s="602"/>
      <c r="Z67" s="777"/>
      <c r="AA67" s="653"/>
    </row>
    <row r="68" spans="1:27" ht="10.199999999999999" customHeight="1" x14ac:dyDescent="0.25">
      <c r="A68" s="759">
        <v>106</v>
      </c>
      <c r="B68" s="761"/>
      <c r="C68" s="762"/>
      <c r="D68" s="762"/>
      <c r="E68" s="762"/>
      <c r="F68" s="763"/>
      <c r="G68" s="761"/>
      <c r="H68" s="767"/>
      <c r="I68" s="767"/>
      <c r="J68" s="767"/>
      <c r="K68" s="768"/>
      <c r="L68" s="770"/>
      <c r="M68" s="771"/>
      <c r="N68" s="772"/>
      <c r="O68" s="761"/>
      <c r="P68" s="767"/>
      <c r="Q68" s="767"/>
      <c r="R68" s="768"/>
      <c r="S68" s="761"/>
      <c r="T68" s="767"/>
      <c r="U68" s="767"/>
      <c r="V68" s="768"/>
      <c r="W68" s="761"/>
      <c r="X68" s="767"/>
      <c r="Y68" s="768"/>
      <c r="Z68" s="776"/>
      <c r="AA68" s="653"/>
    </row>
    <row r="69" spans="1:27" ht="10.199999999999999" customHeight="1" x14ac:dyDescent="0.25">
      <c r="A69" s="760"/>
      <c r="B69" s="764"/>
      <c r="C69" s="765"/>
      <c r="D69" s="765"/>
      <c r="E69" s="765"/>
      <c r="F69" s="766"/>
      <c r="G69" s="769"/>
      <c r="H69" s="601"/>
      <c r="I69" s="601"/>
      <c r="J69" s="601"/>
      <c r="K69" s="602"/>
      <c r="L69" s="773"/>
      <c r="M69" s="774"/>
      <c r="N69" s="775"/>
      <c r="O69" s="769"/>
      <c r="P69" s="601"/>
      <c r="Q69" s="601"/>
      <c r="R69" s="602"/>
      <c r="S69" s="769"/>
      <c r="T69" s="601"/>
      <c r="U69" s="601"/>
      <c r="V69" s="602"/>
      <c r="W69" s="769"/>
      <c r="X69" s="601"/>
      <c r="Y69" s="602"/>
      <c r="Z69" s="777"/>
      <c r="AA69" s="653"/>
    </row>
    <row r="70" spans="1:27" ht="10.199999999999999" customHeight="1" x14ac:dyDescent="0.25">
      <c r="A70" s="759">
        <v>107</v>
      </c>
      <c r="B70" s="761"/>
      <c r="C70" s="762"/>
      <c r="D70" s="762"/>
      <c r="E70" s="762"/>
      <c r="F70" s="763"/>
      <c r="G70" s="761"/>
      <c r="H70" s="767"/>
      <c r="I70" s="767"/>
      <c r="J70" s="767"/>
      <c r="K70" s="768"/>
      <c r="L70" s="770"/>
      <c r="M70" s="771"/>
      <c r="N70" s="772"/>
      <c r="O70" s="761"/>
      <c r="P70" s="767"/>
      <c r="Q70" s="767"/>
      <c r="R70" s="768"/>
      <c r="S70" s="761"/>
      <c r="T70" s="767"/>
      <c r="U70" s="767"/>
      <c r="V70" s="768"/>
      <c r="W70" s="761"/>
      <c r="X70" s="767"/>
      <c r="Y70" s="768"/>
      <c r="Z70" s="776"/>
      <c r="AA70" s="653"/>
    </row>
    <row r="71" spans="1:27" ht="10.199999999999999" customHeight="1" x14ac:dyDescent="0.25">
      <c r="A71" s="760"/>
      <c r="B71" s="764"/>
      <c r="C71" s="765"/>
      <c r="D71" s="765"/>
      <c r="E71" s="765"/>
      <c r="F71" s="766"/>
      <c r="G71" s="769"/>
      <c r="H71" s="601"/>
      <c r="I71" s="601"/>
      <c r="J71" s="601"/>
      <c r="K71" s="602"/>
      <c r="L71" s="773"/>
      <c r="M71" s="774"/>
      <c r="N71" s="775"/>
      <c r="O71" s="769"/>
      <c r="P71" s="601"/>
      <c r="Q71" s="601"/>
      <c r="R71" s="602"/>
      <c r="S71" s="769"/>
      <c r="T71" s="601"/>
      <c r="U71" s="601"/>
      <c r="V71" s="602"/>
      <c r="W71" s="769"/>
      <c r="X71" s="601"/>
      <c r="Y71" s="602"/>
      <c r="Z71" s="777"/>
      <c r="AA71" s="653"/>
    </row>
    <row r="72" spans="1:27" ht="10.199999999999999" customHeight="1" x14ac:dyDescent="0.25">
      <c r="A72" s="759">
        <v>108</v>
      </c>
      <c r="B72" s="761"/>
      <c r="C72" s="767"/>
      <c r="D72" s="767"/>
      <c r="E72" s="767"/>
      <c r="F72" s="768"/>
      <c r="G72" s="761"/>
      <c r="H72" s="767"/>
      <c r="I72" s="767"/>
      <c r="J72" s="767"/>
      <c r="K72" s="768"/>
      <c r="L72" s="770"/>
      <c r="M72" s="778"/>
      <c r="N72" s="779"/>
      <c r="O72" s="761"/>
      <c r="P72" s="767"/>
      <c r="Q72" s="767"/>
      <c r="R72" s="768"/>
      <c r="S72" s="761"/>
      <c r="T72" s="767"/>
      <c r="U72" s="767"/>
      <c r="V72" s="768"/>
      <c r="W72" s="761"/>
      <c r="X72" s="767"/>
      <c r="Y72" s="768"/>
      <c r="Z72" s="776"/>
      <c r="AA72" s="653"/>
    </row>
    <row r="73" spans="1:27" ht="10.199999999999999" customHeight="1" x14ac:dyDescent="0.25">
      <c r="A73" s="760"/>
      <c r="B73" s="769"/>
      <c r="C73" s="601"/>
      <c r="D73" s="601"/>
      <c r="E73" s="601"/>
      <c r="F73" s="602"/>
      <c r="G73" s="769"/>
      <c r="H73" s="601"/>
      <c r="I73" s="601"/>
      <c r="J73" s="601"/>
      <c r="K73" s="602"/>
      <c r="L73" s="780"/>
      <c r="M73" s="781"/>
      <c r="N73" s="782"/>
      <c r="O73" s="769"/>
      <c r="P73" s="601"/>
      <c r="Q73" s="601"/>
      <c r="R73" s="602"/>
      <c r="S73" s="769"/>
      <c r="T73" s="601"/>
      <c r="U73" s="601"/>
      <c r="V73" s="602"/>
      <c r="W73" s="769"/>
      <c r="X73" s="601"/>
      <c r="Y73" s="602"/>
      <c r="Z73" s="777"/>
      <c r="AA73" s="653"/>
    </row>
    <row r="74" spans="1:27" ht="10.199999999999999" customHeight="1" x14ac:dyDescent="0.25">
      <c r="A74" s="759">
        <v>109</v>
      </c>
      <c r="B74" s="761"/>
      <c r="C74" s="762"/>
      <c r="D74" s="762"/>
      <c r="E74" s="762"/>
      <c r="F74" s="763"/>
      <c r="G74" s="761"/>
      <c r="H74" s="767"/>
      <c r="I74" s="767"/>
      <c r="J74" s="767"/>
      <c r="K74" s="768"/>
      <c r="L74" s="770"/>
      <c r="M74" s="771"/>
      <c r="N74" s="772"/>
      <c r="O74" s="761"/>
      <c r="P74" s="767"/>
      <c r="Q74" s="767"/>
      <c r="R74" s="768"/>
      <c r="S74" s="761"/>
      <c r="T74" s="767"/>
      <c r="U74" s="767"/>
      <c r="V74" s="768"/>
      <c r="W74" s="761"/>
      <c r="X74" s="767"/>
      <c r="Y74" s="768"/>
      <c r="Z74" s="776"/>
      <c r="AA74" s="653"/>
    </row>
    <row r="75" spans="1:27" ht="10.199999999999999" customHeight="1" x14ac:dyDescent="0.25">
      <c r="A75" s="760"/>
      <c r="B75" s="764"/>
      <c r="C75" s="765"/>
      <c r="D75" s="765"/>
      <c r="E75" s="765"/>
      <c r="F75" s="766"/>
      <c r="G75" s="769"/>
      <c r="H75" s="601"/>
      <c r="I75" s="601"/>
      <c r="J75" s="601"/>
      <c r="K75" s="602"/>
      <c r="L75" s="773"/>
      <c r="M75" s="774"/>
      <c r="N75" s="775"/>
      <c r="O75" s="769"/>
      <c r="P75" s="601"/>
      <c r="Q75" s="601"/>
      <c r="R75" s="602"/>
      <c r="S75" s="769"/>
      <c r="T75" s="601"/>
      <c r="U75" s="601"/>
      <c r="V75" s="602"/>
      <c r="W75" s="769"/>
      <c r="X75" s="601"/>
      <c r="Y75" s="602"/>
      <c r="Z75" s="777"/>
      <c r="AA75" s="653"/>
    </row>
    <row r="76" spans="1:27" ht="10.199999999999999" customHeight="1" x14ac:dyDescent="0.25">
      <c r="A76" s="759">
        <v>110</v>
      </c>
      <c r="B76" s="761"/>
      <c r="C76" s="762"/>
      <c r="D76" s="762"/>
      <c r="E76" s="762"/>
      <c r="F76" s="763"/>
      <c r="G76" s="761"/>
      <c r="H76" s="767"/>
      <c r="I76" s="767"/>
      <c r="J76" s="767"/>
      <c r="K76" s="768"/>
      <c r="L76" s="770"/>
      <c r="M76" s="771"/>
      <c r="N76" s="772"/>
      <c r="O76" s="761"/>
      <c r="P76" s="767"/>
      <c r="Q76" s="767"/>
      <c r="R76" s="768"/>
      <c r="S76" s="761"/>
      <c r="T76" s="767"/>
      <c r="U76" s="767"/>
      <c r="V76" s="768"/>
      <c r="W76" s="761"/>
      <c r="X76" s="767"/>
      <c r="Y76" s="768"/>
      <c r="Z76" s="776"/>
      <c r="AA76" s="653"/>
    </row>
    <row r="77" spans="1:27" ht="9.6" customHeight="1" x14ac:dyDescent="0.25">
      <c r="A77" s="760"/>
      <c r="B77" s="764"/>
      <c r="C77" s="765"/>
      <c r="D77" s="765"/>
      <c r="E77" s="765"/>
      <c r="F77" s="766"/>
      <c r="G77" s="769"/>
      <c r="H77" s="601"/>
      <c r="I77" s="601"/>
      <c r="J77" s="601"/>
      <c r="K77" s="602"/>
      <c r="L77" s="773"/>
      <c r="M77" s="774"/>
      <c r="N77" s="775"/>
      <c r="O77" s="769"/>
      <c r="P77" s="601"/>
      <c r="Q77" s="601"/>
      <c r="R77" s="602"/>
      <c r="S77" s="769"/>
      <c r="T77" s="601"/>
      <c r="U77" s="601"/>
      <c r="V77" s="602"/>
      <c r="W77" s="769"/>
      <c r="X77" s="601"/>
      <c r="Y77" s="602"/>
      <c r="Z77" s="777"/>
      <c r="AA77" s="653"/>
    </row>
    <row r="78" spans="1:27" ht="10.199999999999999" customHeight="1" x14ac:dyDescent="0.25">
      <c r="A78" s="759">
        <v>111</v>
      </c>
      <c r="B78" s="761"/>
      <c r="C78" s="767"/>
      <c r="D78" s="767"/>
      <c r="E78" s="767"/>
      <c r="F78" s="768"/>
      <c r="G78" s="761"/>
      <c r="H78" s="767"/>
      <c r="I78" s="767"/>
      <c r="J78" s="767"/>
      <c r="K78" s="768"/>
      <c r="L78" s="770"/>
      <c r="M78" s="771"/>
      <c r="N78" s="772"/>
      <c r="O78" s="761"/>
      <c r="P78" s="767"/>
      <c r="Q78" s="767"/>
      <c r="R78" s="768"/>
      <c r="S78" s="761"/>
      <c r="T78" s="767"/>
      <c r="U78" s="767"/>
      <c r="V78" s="768"/>
      <c r="W78" s="761"/>
      <c r="X78" s="767"/>
      <c r="Y78" s="768"/>
      <c r="Z78" s="776"/>
      <c r="AA78" s="653"/>
    </row>
    <row r="79" spans="1:27" ht="10.199999999999999" customHeight="1" x14ac:dyDescent="0.25">
      <c r="A79" s="760"/>
      <c r="B79" s="769"/>
      <c r="C79" s="601"/>
      <c r="D79" s="601"/>
      <c r="E79" s="601"/>
      <c r="F79" s="602"/>
      <c r="G79" s="769"/>
      <c r="H79" s="601"/>
      <c r="I79" s="601"/>
      <c r="J79" s="601"/>
      <c r="K79" s="602"/>
      <c r="L79" s="773"/>
      <c r="M79" s="774"/>
      <c r="N79" s="775"/>
      <c r="O79" s="769"/>
      <c r="P79" s="601"/>
      <c r="Q79" s="601"/>
      <c r="R79" s="602"/>
      <c r="S79" s="769"/>
      <c r="T79" s="601"/>
      <c r="U79" s="601"/>
      <c r="V79" s="602"/>
      <c r="W79" s="769"/>
      <c r="X79" s="601"/>
      <c r="Y79" s="602"/>
      <c r="Z79" s="777"/>
      <c r="AA79" s="653"/>
    </row>
    <row r="80" spans="1:27" ht="10.199999999999999" customHeight="1" x14ac:dyDescent="0.25">
      <c r="A80" s="759">
        <v>112</v>
      </c>
      <c r="B80" s="761"/>
      <c r="C80" s="762"/>
      <c r="D80" s="762"/>
      <c r="E80" s="762"/>
      <c r="F80" s="763"/>
      <c r="G80" s="761"/>
      <c r="H80" s="767"/>
      <c r="I80" s="767"/>
      <c r="J80" s="767"/>
      <c r="K80" s="768"/>
      <c r="L80" s="770"/>
      <c r="M80" s="771"/>
      <c r="N80" s="772"/>
      <c r="O80" s="761"/>
      <c r="P80" s="767"/>
      <c r="Q80" s="767"/>
      <c r="R80" s="768"/>
      <c r="S80" s="761"/>
      <c r="T80" s="767"/>
      <c r="U80" s="767"/>
      <c r="V80" s="768"/>
      <c r="W80" s="761"/>
      <c r="X80" s="767"/>
      <c r="Y80" s="768"/>
      <c r="Z80" s="776"/>
      <c r="AA80" s="653"/>
    </row>
    <row r="81" spans="1:27" ht="10.199999999999999" customHeight="1" x14ac:dyDescent="0.25">
      <c r="A81" s="760"/>
      <c r="B81" s="764"/>
      <c r="C81" s="765"/>
      <c r="D81" s="765"/>
      <c r="E81" s="765"/>
      <c r="F81" s="766"/>
      <c r="G81" s="769"/>
      <c r="H81" s="601"/>
      <c r="I81" s="601"/>
      <c r="J81" s="601"/>
      <c r="K81" s="602"/>
      <c r="L81" s="773"/>
      <c r="M81" s="774"/>
      <c r="N81" s="775"/>
      <c r="O81" s="769"/>
      <c r="P81" s="601"/>
      <c r="Q81" s="601"/>
      <c r="R81" s="602"/>
      <c r="S81" s="769"/>
      <c r="T81" s="601"/>
      <c r="U81" s="601"/>
      <c r="V81" s="602"/>
      <c r="W81" s="769"/>
      <c r="X81" s="601"/>
      <c r="Y81" s="602"/>
      <c r="Z81" s="777"/>
      <c r="AA81" s="653"/>
    </row>
    <row r="82" spans="1:27" ht="10.199999999999999" customHeight="1" x14ac:dyDescent="0.25">
      <c r="A82" s="759">
        <v>113</v>
      </c>
      <c r="B82" s="761"/>
      <c r="C82" s="762"/>
      <c r="D82" s="762"/>
      <c r="E82" s="762"/>
      <c r="F82" s="763"/>
      <c r="G82" s="761"/>
      <c r="H82" s="767"/>
      <c r="I82" s="767"/>
      <c r="J82" s="767"/>
      <c r="K82" s="768"/>
      <c r="L82" s="770"/>
      <c r="M82" s="771"/>
      <c r="N82" s="772"/>
      <c r="O82" s="761"/>
      <c r="P82" s="767"/>
      <c r="Q82" s="767"/>
      <c r="R82" s="768"/>
      <c r="S82" s="761"/>
      <c r="T82" s="767"/>
      <c r="U82" s="767"/>
      <c r="V82" s="768"/>
      <c r="W82" s="761"/>
      <c r="X82" s="767"/>
      <c r="Y82" s="768"/>
      <c r="Z82" s="776"/>
      <c r="AA82" s="653"/>
    </row>
    <row r="83" spans="1:27" ht="10.199999999999999" customHeight="1" x14ac:dyDescent="0.25">
      <c r="A83" s="760"/>
      <c r="B83" s="764"/>
      <c r="C83" s="765"/>
      <c r="D83" s="765"/>
      <c r="E83" s="765"/>
      <c r="F83" s="766"/>
      <c r="G83" s="769"/>
      <c r="H83" s="601"/>
      <c r="I83" s="601"/>
      <c r="J83" s="601"/>
      <c r="K83" s="602"/>
      <c r="L83" s="773"/>
      <c r="M83" s="774"/>
      <c r="N83" s="775"/>
      <c r="O83" s="769"/>
      <c r="P83" s="601"/>
      <c r="Q83" s="601"/>
      <c r="R83" s="602"/>
      <c r="S83" s="769"/>
      <c r="T83" s="601"/>
      <c r="U83" s="601"/>
      <c r="V83" s="602"/>
      <c r="W83" s="769"/>
      <c r="X83" s="601"/>
      <c r="Y83" s="602"/>
      <c r="Z83" s="777"/>
      <c r="AA83" s="653"/>
    </row>
    <row r="84" spans="1:27" ht="10.199999999999999" customHeight="1" x14ac:dyDescent="0.25">
      <c r="A84" s="759">
        <v>114</v>
      </c>
      <c r="B84" s="761"/>
      <c r="C84" s="767"/>
      <c r="D84" s="767"/>
      <c r="E84" s="767"/>
      <c r="F84" s="768"/>
      <c r="G84" s="761"/>
      <c r="H84" s="767"/>
      <c r="I84" s="767"/>
      <c r="J84" s="767"/>
      <c r="K84" s="768"/>
      <c r="L84" s="770"/>
      <c r="M84" s="778"/>
      <c r="N84" s="779"/>
      <c r="O84" s="761"/>
      <c r="P84" s="767"/>
      <c r="Q84" s="767"/>
      <c r="R84" s="768"/>
      <c r="S84" s="761"/>
      <c r="T84" s="767"/>
      <c r="U84" s="767"/>
      <c r="V84" s="768"/>
      <c r="W84" s="761"/>
      <c r="X84" s="767"/>
      <c r="Y84" s="768"/>
      <c r="Z84" s="776"/>
      <c r="AA84" s="653"/>
    </row>
    <row r="85" spans="1:27" ht="10.199999999999999" customHeight="1" x14ac:dyDescent="0.25">
      <c r="A85" s="760"/>
      <c r="B85" s="769"/>
      <c r="C85" s="601"/>
      <c r="D85" s="601"/>
      <c r="E85" s="601"/>
      <c r="F85" s="602"/>
      <c r="G85" s="769"/>
      <c r="H85" s="601"/>
      <c r="I85" s="601"/>
      <c r="J85" s="601"/>
      <c r="K85" s="602"/>
      <c r="L85" s="780"/>
      <c r="M85" s="781"/>
      <c r="N85" s="782"/>
      <c r="O85" s="769"/>
      <c r="P85" s="601"/>
      <c r="Q85" s="601"/>
      <c r="R85" s="602"/>
      <c r="S85" s="769"/>
      <c r="T85" s="601"/>
      <c r="U85" s="601"/>
      <c r="V85" s="602"/>
      <c r="W85" s="769"/>
      <c r="X85" s="601"/>
      <c r="Y85" s="602"/>
      <c r="Z85" s="777"/>
      <c r="AA85" s="653"/>
    </row>
    <row r="86" spans="1:27" ht="10.199999999999999" customHeight="1" x14ac:dyDescent="0.25">
      <c r="A86" s="759">
        <v>115</v>
      </c>
      <c r="B86" s="761"/>
      <c r="C86" s="762"/>
      <c r="D86" s="762"/>
      <c r="E86" s="762"/>
      <c r="F86" s="763"/>
      <c r="G86" s="761"/>
      <c r="H86" s="767"/>
      <c r="I86" s="767"/>
      <c r="J86" s="767"/>
      <c r="K86" s="768"/>
      <c r="L86" s="770"/>
      <c r="M86" s="771"/>
      <c r="N86" s="772"/>
      <c r="O86" s="761"/>
      <c r="P86" s="767"/>
      <c r="Q86" s="767"/>
      <c r="R86" s="768"/>
      <c r="S86" s="761"/>
      <c r="T86" s="767"/>
      <c r="U86" s="767"/>
      <c r="V86" s="768"/>
      <c r="W86" s="761"/>
      <c r="X86" s="767"/>
      <c r="Y86" s="768"/>
      <c r="Z86" s="776"/>
      <c r="AA86" s="653"/>
    </row>
    <row r="87" spans="1:27" ht="10.199999999999999" customHeight="1" x14ac:dyDescent="0.25">
      <c r="A87" s="760"/>
      <c r="B87" s="764"/>
      <c r="C87" s="765"/>
      <c r="D87" s="765"/>
      <c r="E87" s="765"/>
      <c r="F87" s="766"/>
      <c r="G87" s="769"/>
      <c r="H87" s="601"/>
      <c r="I87" s="601"/>
      <c r="J87" s="601"/>
      <c r="K87" s="602"/>
      <c r="L87" s="773"/>
      <c r="M87" s="774"/>
      <c r="N87" s="775"/>
      <c r="O87" s="769"/>
      <c r="P87" s="601"/>
      <c r="Q87" s="601"/>
      <c r="R87" s="602"/>
      <c r="S87" s="769"/>
      <c r="T87" s="601"/>
      <c r="U87" s="601"/>
      <c r="V87" s="602"/>
      <c r="W87" s="769"/>
      <c r="X87" s="601"/>
      <c r="Y87" s="602"/>
      <c r="Z87" s="777"/>
      <c r="AA87" s="653"/>
    </row>
    <row r="88" spans="1:27" ht="10.199999999999999" customHeight="1" x14ac:dyDescent="0.25">
      <c r="A88" s="759">
        <v>116</v>
      </c>
      <c r="B88" s="761"/>
      <c r="C88" s="762"/>
      <c r="D88" s="762"/>
      <c r="E88" s="762"/>
      <c r="F88" s="763"/>
      <c r="G88" s="761"/>
      <c r="H88" s="767"/>
      <c r="I88" s="767"/>
      <c r="J88" s="767"/>
      <c r="K88" s="768"/>
      <c r="L88" s="770"/>
      <c r="M88" s="771"/>
      <c r="N88" s="772"/>
      <c r="O88" s="761"/>
      <c r="P88" s="767"/>
      <c r="Q88" s="767"/>
      <c r="R88" s="768"/>
      <c r="S88" s="761"/>
      <c r="T88" s="767"/>
      <c r="U88" s="767"/>
      <c r="V88" s="768"/>
      <c r="W88" s="761"/>
      <c r="X88" s="767"/>
      <c r="Y88" s="768"/>
      <c r="Z88" s="776"/>
      <c r="AA88" s="653"/>
    </row>
    <row r="89" spans="1:27" ht="10.199999999999999" customHeight="1" x14ac:dyDescent="0.25">
      <c r="A89" s="760"/>
      <c r="B89" s="764"/>
      <c r="C89" s="765"/>
      <c r="D89" s="765"/>
      <c r="E89" s="765"/>
      <c r="F89" s="766"/>
      <c r="G89" s="769"/>
      <c r="H89" s="601"/>
      <c r="I89" s="601"/>
      <c r="J89" s="601"/>
      <c r="K89" s="602"/>
      <c r="L89" s="773"/>
      <c r="M89" s="774"/>
      <c r="N89" s="775"/>
      <c r="O89" s="769"/>
      <c r="P89" s="601"/>
      <c r="Q89" s="601"/>
      <c r="R89" s="602"/>
      <c r="S89" s="769"/>
      <c r="T89" s="601"/>
      <c r="U89" s="601"/>
      <c r="V89" s="602"/>
      <c r="W89" s="769"/>
      <c r="X89" s="601"/>
      <c r="Y89" s="602"/>
      <c r="Z89" s="777"/>
      <c r="AA89" s="653"/>
    </row>
    <row r="90" spans="1:27" ht="10.199999999999999" customHeight="1" x14ac:dyDescent="0.25">
      <c r="A90" s="759">
        <v>117</v>
      </c>
      <c r="B90" s="761"/>
      <c r="C90" s="767"/>
      <c r="D90" s="767"/>
      <c r="E90" s="767"/>
      <c r="F90" s="768"/>
      <c r="G90" s="761"/>
      <c r="H90" s="767"/>
      <c r="I90" s="767"/>
      <c r="J90" s="767"/>
      <c r="K90" s="768"/>
      <c r="L90" s="770"/>
      <c r="M90" s="771"/>
      <c r="N90" s="772"/>
      <c r="O90" s="761"/>
      <c r="P90" s="767"/>
      <c r="Q90" s="767"/>
      <c r="R90" s="768"/>
      <c r="S90" s="761"/>
      <c r="T90" s="767"/>
      <c r="U90" s="767"/>
      <c r="V90" s="768"/>
      <c r="W90" s="761"/>
      <c r="X90" s="767"/>
      <c r="Y90" s="768"/>
      <c r="Z90" s="776"/>
      <c r="AA90" s="653"/>
    </row>
    <row r="91" spans="1:27" ht="10.199999999999999" customHeight="1" x14ac:dyDescent="0.25">
      <c r="A91" s="760"/>
      <c r="B91" s="769"/>
      <c r="C91" s="601"/>
      <c r="D91" s="601"/>
      <c r="E91" s="601"/>
      <c r="F91" s="602"/>
      <c r="G91" s="769"/>
      <c r="H91" s="601"/>
      <c r="I91" s="601"/>
      <c r="J91" s="601"/>
      <c r="K91" s="602"/>
      <c r="L91" s="773"/>
      <c r="M91" s="774"/>
      <c r="N91" s="775"/>
      <c r="O91" s="769"/>
      <c r="P91" s="601"/>
      <c r="Q91" s="601"/>
      <c r="R91" s="602"/>
      <c r="S91" s="769"/>
      <c r="T91" s="601"/>
      <c r="U91" s="601"/>
      <c r="V91" s="602"/>
      <c r="W91" s="769"/>
      <c r="X91" s="601"/>
      <c r="Y91" s="602"/>
      <c r="Z91" s="777"/>
      <c r="AA91" s="653"/>
    </row>
    <row r="92" spans="1:27" ht="10.199999999999999" customHeight="1" x14ac:dyDescent="0.25">
      <c r="A92" s="759">
        <v>118</v>
      </c>
      <c r="B92" s="761"/>
      <c r="C92" s="762"/>
      <c r="D92" s="762"/>
      <c r="E92" s="762"/>
      <c r="F92" s="763"/>
      <c r="G92" s="761"/>
      <c r="H92" s="767"/>
      <c r="I92" s="767"/>
      <c r="J92" s="767"/>
      <c r="K92" s="768"/>
      <c r="L92" s="770"/>
      <c r="M92" s="771"/>
      <c r="N92" s="772"/>
      <c r="O92" s="761"/>
      <c r="P92" s="767"/>
      <c r="Q92" s="767"/>
      <c r="R92" s="768"/>
      <c r="S92" s="761"/>
      <c r="T92" s="767"/>
      <c r="U92" s="767"/>
      <c r="V92" s="768"/>
      <c r="W92" s="761"/>
      <c r="X92" s="767"/>
      <c r="Y92" s="768"/>
      <c r="Z92" s="776"/>
      <c r="AA92" s="653"/>
    </row>
    <row r="93" spans="1:27" ht="10.199999999999999" customHeight="1" x14ac:dyDescent="0.25">
      <c r="A93" s="760"/>
      <c r="B93" s="764"/>
      <c r="C93" s="765"/>
      <c r="D93" s="765"/>
      <c r="E93" s="765"/>
      <c r="F93" s="766"/>
      <c r="G93" s="769"/>
      <c r="H93" s="601"/>
      <c r="I93" s="601"/>
      <c r="J93" s="601"/>
      <c r="K93" s="602"/>
      <c r="L93" s="773"/>
      <c r="M93" s="774"/>
      <c r="N93" s="775"/>
      <c r="O93" s="769"/>
      <c r="P93" s="601"/>
      <c r="Q93" s="601"/>
      <c r="R93" s="602"/>
      <c r="S93" s="769"/>
      <c r="T93" s="601"/>
      <c r="U93" s="601"/>
      <c r="V93" s="602"/>
      <c r="W93" s="769"/>
      <c r="X93" s="601"/>
      <c r="Y93" s="602"/>
      <c r="Z93" s="777"/>
      <c r="AA93" s="653"/>
    </row>
    <row r="94" spans="1:27" ht="10.199999999999999" customHeight="1" x14ac:dyDescent="0.25">
      <c r="A94" s="759">
        <v>119</v>
      </c>
      <c r="B94" s="761"/>
      <c r="C94" s="762"/>
      <c r="D94" s="762"/>
      <c r="E94" s="762"/>
      <c r="F94" s="763"/>
      <c r="G94" s="761"/>
      <c r="H94" s="767"/>
      <c r="I94" s="767"/>
      <c r="J94" s="767"/>
      <c r="K94" s="768"/>
      <c r="L94" s="770"/>
      <c r="M94" s="771"/>
      <c r="N94" s="772"/>
      <c r="O94" s="761"/>
      <c r="P94" s="767"/>
      <c r="Q94" s="767"/>
      <c r="R94" s="768"/>
      <c r="S94" s="761"/>
      <c r="T94" s="767"/>
      <c r="U94" s="767"/>
      <c r="V94" s="768"/>
      <c r="W94" s="761"/>
      <c r="X94" s="767"/>
      <c r="Y94" s="768"/>
      <c r="Z94" s="776"/>
      <c r="AA94" s="653"/>
    </row>
    <row r="95" spans="1:27" ht="10.199999999999999" customHeight="1" x14ac:dyDescent="0.25">
      <c r="A95" s="760"/>
      <c r="B95" s="764"/>
      <c r="C95" s="765"/>
      <c r="D95" s="765"/>
      <c r="E95" s="765"/>
      <c r="F95" s="766"/>
      <c r="G95" s="769"/>
      <c r="H95" s="601"/>
      <c r="I95" s="601"/>
      <c r="J95" s="601"/>
      <c r="K95" s="602"/>
      <c r="L95" s="773"/>
      <c r="M95" s="774"/>
      <c r="N95" s="775"/>
      <c r="O95" s="769"/>
      <c r="P95" s="601"/>
      <c r="Q95" s="601"/>
      <c r="R95" s="602"/>
      <c r="S95" s="769"/>
      <c r="T95" s="601"/>
      <c r="U95" s="601"/>
      <c r="V95" s="602"/>
      <c r="W95" s="769"/>
      <c r="X95" s="601"/>
      <c r="Y95" s="602"/>
      <c r="Z95" s="777"/>
      <c r="AA95" s="653"/>
    </row>
    <row r="96" spans="1:27" ht="10.199999999999999" customHeight="1" x14ac:dyDescent="0.25">
      <c r="A96" s="759">
        <v>120</v>
      </c>
      <c r="B96" s="761"/>
      <c r="C96" s="767"/>
      <c r="D96" s="767"/>
      <c r="E96" s="767"/>
      <c r="F96" s="768"/>
      <c r="G96" s="761"/>
      <c r="H96" s="767"/>
      <c r="I96" s="767"/>
      <c r="J96" s="767"/>
      <c r="K96" s="768"/>
      <c r="L96" s="770"/>
      <c r="M96" s="778"/>
      <c r="N96" s="779"/>
      <c r="O96" s="761"/>
      <c r="P96" s="767"/>
      <c r="Q96" s="767"/>
      <c r="R96" s="768"/>
      <c r="S96" s="761"/>
      <c r="T96" s="767"/>
      <c r="U96" s="767"/>
      <c r="V96" s="768"/>
      <c r="W96" s="761"/>
      <c r="X96" s="767"/>
      <c r="Y96" s="768"/>
      <c r="Z96" s="776"/>
      <c r="AA96" s="653"/>
    </row>
    <row r="97" spans="1:27" ht="10.199999999999999" customHeight="1" x14ac:dyDescent="0.25">
      <c r="A97" s="760"/>
      <c r="B97" s="769"/>
      <c r="C97" s="601"/>
      <c r="D97" s="601"/>
      <c r="E97" s="601"/>
      <c r="F97" s="602"/>
      <c r="G97" s="769"/>
      <c r="H97" s="601"/>
      <c r="I97" s="601"/>
      <c r="J97" s="601"/>
      <c r="K97" s="602"/>
      <c r="L97" s="780"/>
      <c r="M97" s="781"/>
      <c r="N97" s="782"/>
      <c r="O97" s="769"/>
      <c r="P97" s="601"/>
      <c r="Q97" s="601"/>
      <c r="R97" s="602"/>
      <c r="S97" s="769"/>
      <c r="T97" s="601"/>
      <c r="U97" s="601"/>
      <c r="V97" s="602"/>
      <c r="W97" s="769"/>
      <c r="X97" s="601"/>
      <c r="Y97" s="602"/>
      <c r="Z97" s="777"/>
      <c r="AA97" s="653"/>
    </row>
    <row r="98" spans="1:27" ht="10.199999999999999" customHeight="1" x14ac:dyDescent="0.25">
      <c r="AA98" s="653"/>
    </row>
    <row r="99" spans="1:27" ht="10.199999999999999" customHeight="1" x14ac:dyDescent="0.25">
      <c r="AA99" s="653"/>
    </row>
    <row r="100" spans="1:27" ht="10.199999999999999" customHeight="1" x14ac:dyDescent="0.25">
      <c r="B100" s="848" t="s">
        <v>5</v>
      </c>
      <c r="C100" s="510"/>
      <c r="D100" s="510"/>
      <c r="E100" s="510"/>
      <c r="F100" s="510"/>
      <c r="G100" s="510"/>
      <c r="H100" s="510"/>
      <c r="I100" s="510"/>
      <c r="J100" s="510"/>
      <c r="K100" s="510"/>
      <c r="L100" s="510"/>
      <c r="M100" s="453"/>
      <c r="N100" s="849" t="e">
        <f>COUNTA(Z18:Z96)+('Formular 3a_2'!N100)</f>
        <v>#VALUE!</v>
      </c>
      <c r="O100" s="850"/>
      <c r="P100" s="453"/>
      <c r="Q100" s="453"/>
      <c r="R100" s="453"/>
      <c r="AA100" s="653"/>
    </row>
    <row r="101" spans="1:27" ht="10.199999999999999" customHeight="1" x14ac:dyDescent="0.25">
      <c r="B101" s="510"/>
      <c r="C101" s="510"/>
      <c r="D101" s="510"/>
      <c r="E101" s="510"/>
      <c r="F101" s="510"/>
      <c r="G101" s="510"/>
      <c r="H101" s="510"/>
      <c r="I101" s="510"/>
      <c r="J101" s="510"/>
      <c r="K101" s="510"/>
      <c r="L101" s="510"/>
      <c r="M101" s="453"/>
      <c r="N101" s="851"/>
      <c r="O101" s="852"/>
      <c r="P101" s="453"/>
      <c r="Q101" s="453"/>
      <c r="R101" s="453"/>
      <c r="AA101" s="653"/>
    </row>
    <row r="102" spans="1:27" ht="10.199999999999999" customHeight="1" x14ac:dyDescent="0.25">
      <c r="AA102" s="653"/>
    </row>
    <row r="103" spans="1:27" ht="10.199999999999999" customHeight="1" x14ac:dyDescent="0.25">
      <c r="B103" s="792" t="s">
        <v>44</v>
      </c>
      <c r="C103" s="792"/>
      <c r="D103" s="792"/>
      <c r="E103" s="792"/>
      <c r="F103" s="792"/>
      <c r="G103" s="792"/>
      <c r="H103" s="792"/>
      <c r="I103" s="792"/>
      <c r="J103" s="792"/>
      <c r="K103" s="792"/>
      <c r="L103" s="792"/>
      <c r="N103" s="849" t="e">
        <f>COUNTIF(Z18:Z96,"w")+('Formular 3a_2'!N103)</f>
        <v>#VALUE!</v>
      </c>
      <c r="O103" s="850"/>
      <c r="Q103" s="853" t="e">
        <f>IF(N103="","",N103/N100)</f>
        <v>#VALUE!</v>
      </c>
      <c r="R103" s="854"/>
      <c r="AA103" s="653"/>
    </row>
    <row r="104" spans="1:27" ht="10.199999999999999" customHeight="1" x14ac:dyDescent="0.25">
      <c r="B104" s="792"/>
      <c r="C104" s="792"/>
      <c r="D104" s="792"/>
      <c r="E104" s="792"/>
      <c r="F104" s="792"/>
      <c r="G104" s="792"/>
      <c r="H104" s="792"/>
      <c r="I104" s="792"/>
      <c r="J104" s="792"/>
      <c r="K104" s="792"/>
      <c r="L104" s="792"/>
      <c r="N104" s="851"/>
      <c r="O104" s="852"/>
      <c r="Q104" s="855"/>
      <c r="R104" s="856"/>
      <c r="AA104" s="653"/>
    </row>
    <row r="105" spans="1:27" ht="10.199999999999999" customHeight="1" x14ac:dyDescent="0.25">
      <c r="AA105" s="653"/>
    </row>
    <row r="106" spans="1:27" ht="10.199999999999999" customHeight="1" x14ac:dyDescent="0.25">
      <c r="B106" s="792" t="s">
        <v>45</v>
      </c>
      <c r="C106" s="792"/>
      <c r="D106" s="792"/>
      <c r="E106" s="792"/>
      <c r="F106" s="792"/>
      <c r="G106" s="792"/>
      <c r="H106" s="792"/>
      <c r="I106" s="792"/>
      <c r="J106" s="792"/>
      <c r="K106" s="792"/>
      <c r="L106" s="792"/>
      <c r="N106" s="849" t="e">
        <f>COUNTIF(Z18:Z96,"m")+('Formular 3a_2'!N106)</f>
        <v>#VALUE!</v>
      </c>
      <c r="O106" s="850"/>
      <c r="Q106" s="853" t="e">
        <f>IF(N106="","",N106/N100)</f>
        <v>#VALUE!</v>
      </c>
      <c r="R106" s="854"/>
      <c r="AA106" s="653"/>
    </row>
    <row r="107" spans="1:27" ht="10.199999999999999" customHeight="1" x14ac:dyDescent="0.25">
      <c r="B107" s="792"/>
      <c r="C107" s="792"/>
      <c r="D107" s="792"/>
      <c r="E107" s="792"/>
      <c r="F107" s="792"/>
      <c r="G107" s="792"/>
      <c r="H107" s="792"/>
      <c r="I107" s="792"/>
      <c r="J107" s="792"/>
      <c r="K107" s="792"/>
      <c r="L107" s="792"/>
      <c r="N107" s="851"/>
      <c r="O107" s="852"/>
      <c r="Q107" s="855"/>
      <c r="R107" s="856"/>
      <c r="AA107" s="653"/>
    </row>
    <row r="108" spans="1:27" ht="10.199999999999999" customHeight="1" x14ac:dyDescent="0.25">
      <c r="AA108" s="653"/>
    </row>
    <row r="109" spans="1:27" ht="10.199999999999999" customHeight="1" x14ac:dyDescent="0.25">
      <c r="AA109" s="653"/>
    </row>
    <row r="110" spans="1:27" ht="10.199999999999999" customHeight="1" x14ac:dyDescent="0.25">
      <c r="AA110" s="653"/>
    </row>
    <row r="111" spans="1:27" ht="10.199999999999999" customHeight="1" x14ac:dyDescent="0.25">
      <c r="AA111" s="653"/>
    </row>
    <row r="112" spans="1:27" ht="10.199999999999999" customHeight="1" x14ac:dyDescent="0.25">
      <c r="B112" s="596"/>
      <c r="C112" s="596"/>
      <c r="D112" s="596"/>
      <c r="E112" s="596"/>
      <c r="F112" s="596"/>
      <c r="G112" s="596"/>
      <c r="J112" s="596"/>
      <c r="K112" s="596"/>
      <c r="L112" s="596"/>
      <c r="M112" s="596"/>
      <c r="N112" s="596"/>
      <c r="O112" s="596"/>
      <c r="R112" s="596"/>
      <c r="S112" s="596"/>
      <c r="T112" s="596"/>
      <c r="U112" s="596"/>
      <c r="V112" s="596"/>
      <c r="W112" s="596"/>
      <c r="AA112" s="653"/>
    </row>
    <row r="113" spans="2:27" ht="10.199999999999999" customHeight="1" x14ac:dyDescent="0.25">
      <c r="B113" s="627"/>
      <c r="C113" s="627"/>
      <c r="D113" s="627"/>
      <c r="E113" s="627"/>
      <c r="F113" s="627"/>
      <c r="G113" s="627"/>
      <c r="J113" s="627"/>
      <c r="K113" s="627"/>
      <c r="L113" s="627"/>
      <c r="M113" s="627"/>
      <c r="N113" s="627"/>
      <c r="O113" s="627"/>
      <c r="R113" s="627"/>
      <c r="S113" s="627"/>
      <c r="T113" s="627"/>
      <c r="U113" s="627"/>
      <c r="V113" s="627"/>
      <c r="W113" s="627"/>
      <c r="AA113" s="653"/>
    </row>
    <row r="114" spans="2:27" ht="10.199999999999999" customHeight="1" x14ac:dyDescent="0.25">
      <c r="AA114" s="653"/>
    </row>
    <row r="115" spans="2:27" ht="10.199999999999999" customHeight="1" x14ac:dyDescent="0.25">
      <c r="B115" s="591" t="s">
        <v>0</v>
      </c>
      <c r="C115" s="591"/>
      <c r="D115" s="591"/>
      <c r="E115" s="591"/>
      <c r="F115" s="591"/>
      <c r="G115" s="591"/>
      <c r="J115" s="591" t="s">
        <v>454</v>
      </c>
      <c r="K115" s="591"/>
      <c r="L115" s="591"/>
      <c r="M115" s="591"/>
      <c r="N115" s="591"/>
      <c r="O115" s="591"/>
      <c r="R115" s="591" t="s">
        <v>454</v>
      </c>
      <c r="S115" s="591"/>
      <c r="T115" s="591"/>
      <c r="U115" s="591"/>
      <c r="V115" s="591"/>
      <c r="W115" s="591"/>
      <c r="AA115" s="653"/>
    </row>
    <row r="116" spans="2:27" ht="10.199999999999999" customHeight="1" x14ac:dyDescent="0.25">
      <c r="AA116" s="653"/>
    </row>
    <row r="117" spans="2:27" ht="10.199999999999999" customHeight="1" x14ac:dyDescent="0.25">
      <c r="B117" s="514" t="s">
        <v>46</v>
      </c>
      <c r="C117" s="514"/>
      <c r="D117" s="514"/>
      <c r="E117" s="514"/>
      <c r="F117" s="857" t="str">
        <f>IF('Formular 3a_1'!F117&lt;1,"",'Formular 3a_1'!F117)</f>
        <v/>
      </c>
      <c r="G117" s="858"/>
      <c r="H117" s="858"/>
      <c r="AA117" s="653"/>
    </row>
    <row r="118" spans="2:27" ht="10.199999999999999" customHeight="1" x14ac:dyDescent="0.25">
      <c r="B118" s="514"/>
      <c r="C118" s="514"/>
      <c r="D118" s="514"/>
      <c r="E118" s="514"/>
      <c r="F118" s="859"/>
      <c r="G118" s="859"/>
      <c r="H118" s="859"/>
      <c r="AA118" s="653"/>
    </row>
    <row r="119" spans="2:27" ht="10.199999999999999" customHeight="1" x14ac:dyDescent="0.25">
      <c r="AA119" s="653"/>
    </row>
    <row r="120" spans="2:27" ht="10.199999999999999" customHeight="1" x14ac:dyDescent="0.25">
      <c r="AA120" s="653"/>
    </row>
    <row r="121" spans="2:27" ht="10.199999999999999" customHeight="1" x14ac:dyDescent="0.25">
      <c r="B121" s="698" t="s">
        <v>8</v>
      </c>
      <c r="C121" s="617"/>
      <c r="D121" s="617"/>
      <c r="E121" s="617"/>
      <c r="F121" s="617"/>
      <c r="G121" s="617"/>
      <c r="H121" s="617"/>
      <c r="I121" s="617"/>
      <c r="J121" s="617"/>
      <c r="K121" s="617"/>
      <c r="AA121" s="653"/>
    </row>
    <row r="122" spans="2:27" ht="10.199999999999999" customHeight="1" x14ac:dyDescent="0.25">
      <c r="B122" s="617"/>
      <c r="C122" s="617"/>
      <c r="D122" s="617"/>
      <c r="E122" s="617"/>
      <c r="F122" s="617"/>
      <c r="G122" s="617"/>
      <c r="H122" s="617"/>
      <c r="I122" s="617"/>
      <c r="J122" s="617"/>
      <c r="K122" s="617"/>
      <c r="AA122" s="653"/>
    </row>
    <row r="123" spans="2:27" ht="10.199999999999999" customHeight="1" x14ac:dyDescent="0.25">
      <c r="B123" s="617" t="s">
        <v>9</v>
      </c>
      <c r="C123" s="617"/>
      <c r="D123" s="617"/>
      <c r="E123" s="617"/>
      <c r="F123" s="617"/>
      <c r="G123" s="617"/>
      <c r="H123" s="617"/>
      <c r="I123" s="617"/>
      <c r="J123" s="617"/>
      <c r="K123" s="617"/>
      <c r="L123" s="503"/>
      <c r="M123" s="503"/>
      <c r="AA123" s="653"/>
    </row>
    <row r="124" spans="2:27" ht="10.199999999999999" customHeight="1" x14ac:dyDescent="0.25">
      <c r="B124" s="503"/>
      <c r="C124" s="503"/>
      <c r="D124" s="503"/>
      <c r="E124" s="503"/>
      <c r="F124" s="503"/>
      <c r="G124" s="503"/>
      <c r="H124" s="503"/>
      <c r="I124" s="503"/>
      <c r="J124" s="503"/>
      <c r="K124" s="503"/>
      <c r="L124" s="503"/>
      <c r="M124" s="503"/>
      <c r="AA124" s="653"/>
    </row>
    <row r="125" spans="2:27" ht="10.199999999999999" customHeight="1" x14ac:dyDescent="0.25">
      <c r="AA125" s="653"/>
    </row>
    <row r="126" spans="2:27" ht="10.199999999999999" customHeight="1" x14ac:dyDescent="0.25">
      <c r="AA126" s="653"/>
    </row>
    <row r="127" spans="2:27" ht="10.199999999999999" customHeight="1" x14ac:dyDescent="0.25">
      <c r="AA127" s="653"/>
    </row>
    <row r="128" spans="2:27" ht="10.199999999999999" customHeight="1" x14ac:dyDescent="0.25">
      <c r="AA128" s="653"/>
    </row>
    <row r="129" spans="27:27" ht="10.199999999999999" customHeight="1" x14ac:dyDescent="0.25">
      <c r="AA129" s="653"/>
    </row>
    <row r="130" spans="27:27" ht="10.199999999999999" customHeight="1" x14ac:dyDescent="0.25">
      <c r="AA130" s="653"/>
    </row>
    <row r="131" spans="27:27" ht="10.199999999999999" customHeight="1" x14ac:dyDescent="0.25"/>
    <row r="132" spans="27:27" ht="10.199999999999999" customHeight="1" x14ac:dyDescent="0.25"/>
    <row r="133" spans="27:27" ht="10.199999999999999" customHeight="1" x14ac:dyDescent="0.25"/>
    <row r="134" spans="27:27" ht="10.199999999999999" customHeight="1" x14ac:dyDescent="0.25"/>
    <row r="135" spans="27:27" ht="10.199999999999999" customHeight="1" x14ac:dyDescent="0.25"/>
    <row r="136" spans="27:27" ht="10.199999999999999" customHeight="1" x14ac:dyDescent="0.25"/>
    <row r="137" spans="27:27" ht="10.199999999999999" customHeight="1" x14ac:dyDescent="0.25"/>
    <row r="138" spans="27:27" ht="10.199999999999999" customHeight="1" x14ac:dyDescent="0.25"/>
    <row r="139" spans="27:27" ht="10.199999999999999" customHeight="1" x14ac:dyDescent="0.25"/>
    <row r="140" spans="27:27" ht="10.199999999999999" customHeight="1" x14ac:dyDescent="0.25"/>
    <row r="141" spans="27:27" ht="10.199999999999999" customHeight="1" x14ac:dyDescent="0.25"/>
  </sheetData>
  <sheetProtection algorithmName="SHA-512" hashValue="at/UR8FCuriNDgQjZfj37gGCamQNotqSKHO/4gDfhZkMQ8Dzc6bItruLLwq42JEiWNXi72iADbLjQ8mElrdhEA==" saltValue="8TjWi3P7VV55SltW071lEw==" spinCount="100000" sheet="1" objects="1" scenarios="1" selectLockedCells="1"/>
  <mergeCells count="359">
    <mergeCell ref="B117:E118"/>
    <mergeCell ref="F117:H118"/>
    <mergeCell ref="B121:K122"/>
    <mergeCell ref="B123:M124"/>
    <mergeCell ref="B112:G113"/>
    <mergeCell ref="J112:O113"/>
    <mergeCell ref="R112:W113"/>
    <mergeCell ref="B115:G115"/>
    <mergeCell ref="J115:O115"/>
    <mergeCell ref="R115:W115"/>
    <mergeCell ref="B100:L101"/>
    <mergeCell ref="N100:O101"/>
    <mergeCell ref="B103:L104"/>
    <mergeCell ref="N103:O104"/>
    <mergeCell ref="Q103:R104"/>
    <mergeCell ref="B106:L107"/>
    <mergeCell ref="N106:O107"/>
    <mergeCell ref="Q106:R107"/>
    <mergeCell ref="W74:Y75"/>
    <mergeCell ref="Z74:Z75"/>
    <mergeCell ref="A76:A77"/>
    <mergeCell ref="B76:F77"/>
    <mergeCell ref="G76:K77"/>
    <mergeCell ref="L76:N77"/>
    <mergeCell ref="O76:R77"/>
    <mergeCell ref="S76:V77"/>
    <mergeCell ref="W76:Y77"/>
    <mergeCell ref="Z76:Z77"/>
    <mergeCell ref="A74:A75"/>
    <mergeCell ref="B74:F75"/>
    <mergeCell ref="G74:K75"/>
    <mergeCell ref="L74:N75"/>
    <mergeCell ref="O74:R75"/>
    <mergeCell ref="S74:V75"/>
    <mergeCell ref="W70:Y71"/>
    <mergeCell ref="Z70:Z71"/>
    <mergeCell ref="A72:A73"/>
    <mergeCell ref="B72:F73"/>
    <mergeCell ref="G72:K73"/>
    <mergeCell ref="L72:N73"/>
    <mergeCell ref="O72:R73"/>
    <mergeCell ref="S72:V73"/>
    <mergeCell ref="W72:Y73"/>
    <mergeCell ref="Z72:Z73"/>
    <mergeCell ref="A70:A71"/>
    <mergeCell ref="B70:F71"/>
    <mergeCell ref="G70:K71"/>
    <mergeCell ref="L70:N71"/>
    <mergeCell ref="O70:R71"/>
    <mergeCell ref="S70:V71"/>
    <mergeCell ref="W66:Y67"/>
    <mergeCell ref="Z66:Z67"/>
    <mergeCell ref="A68:A69"/>
    <mergeCell ref="B68:F69"/>
    <mergeCell ref="G68:K69"/>
    <mergeCell ref="L68:N69"/>
    <mergeCell ref="O68:R69"/>
    <mergeCell ref="S68:V69"/>
    <mergeCell ref="W68:Y69"/>
    <mergeCell ref="Z68:Z69"/>
    <mergeCell ref="A66:A67"/>
    <mergeCell ref="B66:F67"/>
    <mergeCell ref="G66:K67"/>
    <mergeCell ref="L66:N67"/>
    <mergeCell ref="O66:R67"/>
    <mergeCell ref="S66:V67"/>
    <mergeCell ref="W62:Y63"/>
    <mergeCell ref="Z62:Z63"/>
    <mergeCell ref="A64:A65"/>
    <mergeCell ref="B64:F65"/>
    <mergeCell ref="G64:K65"/>
    <mergeCell ref="L64:N65"/>
    <mergeCell ref="O64:R65"/>
    <mergeCell ref="S64:V65"/>
    <mergeCell ref="W64:Y65"/>
    <mergeCell ref="Z64:Z65"/>
    <mergeCell ref="A62:A63"/>
    <mergeCell ref="B62:F63"/>
    <mergeCell ref="G62:K63"/>
    <mergeCell ref="L62:N63"/>
    <mergeCell ref="O62:R63"/>
    <mergeCell ref="S62:V63"/>
    <mergeCell ref="W58:Y59"/>
    <mergeCell ref="Z58:Z59"/>
    <mergeCell ref="A60:A61"/>
    <mergeCell ref="B60:F61"/>
    <mergeCell ref="G60:K61"/>
    <mergeCell ref="L60:N61"/>
    <mergeCell ref="O60:R61"/>
    <mergeCell ref="S60:V61"/>
    <mergeCell ref="W60:Y61"/>
    <mergeCell ref="Z60:Z61"/>
    <mergeCell ref="A58:A59"/>
    <mergeCell ref="B58:F59"/>
    <mergeCell ref="G58:K59"/>
    <mergeCell ref="L58:N59"/>
    <mergeCell ref="O58:R59"/>
    <mergeCell ref="S58:V59"/>
    <mergeCell ref="W54:Y55"/>
    <mergeCell ref="Z54:Z55"/>
    <mergeCell ref="A56:A57"/>
    <mergeCell ref="B56:F57"/>
    <mergeCell ref="G56:K57"/>
    <mergeCell ref="L56:N57"/>
    <mergeCell ref="O56:R57"/>
    <mergeCell ref="S56:V57"/>
    <mergeCell ref="W56:Y57"/>
    <mergeCell ref="Z56:Z57"/>
    <mergeCell ref="A54:A55"/>
    <mergeCell ref="B54:F55"/>
    <mergeCell ref="G54:K55"/>
    <mergeCell ref="L54:N55"/>
    <mergeCell ref="O54:R55"/>
    <mergeCell ref="S54:V55"/>
    <mergeCell ref="W50:Y51"/>
    <mergeCell ref="Z50:Z51"/>
    <mergeCell ref="A52:A53"/>
    <mergeCell ref="B52:F53"/>
    <mergeCell ref="G52:K53"/>
    <mergeCell ref="L52:N53"/>
    <mergeCell ref="O52:R53"/>
    <mergeCell ref="S52:V53"/>
    <mergeCell ref="W52:Y53"/>
    <mergeCell ref="Z52:Z53"/>
    <mergeCell ref="A50:A51"/>
    <mergeCell ref="B50:F51"/>
    <mergeCell ref="G50:K51"/>
    <mergeCell ref="L50:N51"/>
    <mergeCell ref="O50:R51"/>
    <mergeCell ref="S50:V51"/>
    <mergeCell ref="W46:Y47"/>
    <mergeCell ref="Z46:Z47"/>
    <mergeCell ref="A48:A49"/>
    <mergeCell ref="B48:F49"/>
    <mergeCell ref="G48:K49"/>
    <mergeCell ref="L48:N49"/>
    <mergeCell ref="O48:R49"/>
    <mergeCell ref="S48:V49"/>
    <mergeCell ref="W48:Y49"/>
    <mergeCell ref="Z48:Z49"/>
    <mergeCell ref="A46:A47"/>
    <mergeCell ref="B46:F47"/>
    <mergeCell ref="G46:K47"/>
    <mergeCell ref="L46:N47"/>
    <mergeCell ref="O46:R47"/>
    <mergeCell ref="S46:V47"/>
    <mergeCell ref="A44:A45"/>
    <mergeCell ref="B44:F45"/>
    <mergeCell ref="G44:K45"/>
    <mergeCell ref="L44:N45"/>
    <mergeCell ref="O44:R45"/>
    <mergeCell ref="S44:V45"/>
    <mergeCell ref="W44:Y45"/>
    <mergeCell ref="Z44:Z45"/>
    <mergeCell ref="A42:A43"/>
    <mergeCell ref="B42:F43"/>
    <mergeCell ref="G42:K43"/>
    <mergeCell ref="L42:N43"/>
    <mergeCell ref="O42:R43"/>
    <mergeCell ref="S42:V43"/>
    <mergeCell ref="A40:A41"/>
    <mergeCell ref="B40:F41"/>
    <mergeCell ref="G40:K41"/>
    <mergeCell ref="L40:N41"/>
    <mergeCell ref="O40:R41"/>
    <mergeCell ref="S40:V41"/>
    <mergeCell ref="W40:Y41"/>
    <mergeCell ref="Z40:Z41"/>
    <mergeCell ref="A38:A39"/>
    <mergeCell ref="B38:F39"/>
    <mergeCell ref="G38:K39"/>
    <mergeCell ref="L38:N39"/>
    <mergeCell ref="O38:R39"/>
    <mergeCell ref="S38:V39"/>
    <mergeCell ref="A36:A37"/>
    <mergeCell ref="B36:F37"/>
    <mergeCell ref="G36:K37"/>
    <mergeCell ref="L36:N37"/>
    <mergeCell ref="O36:R37"/>
    <mergeCell ref="S36:V37"/>
    <mergeCell ref="W36:Y37"/>
    <mergeCell ref="Z36:Z37"/>
    <mergeCell ref="A34:A35"/>
    <mergeCell ref="B34:F35"/>
    <mergeCell ref="G34:K35"/>
    <mergeCell ref="L34:N35"/>
    <mergeCell ref="O34:R35"/>
    <mergeCell ref="S34:V35"/>
    <mergeCell ref="A32:A33"/>
    <mergeCell ref="B32:F33"/>
    <mergeCell ref="G32:K33"/>
    <mergeCell ref="L32:N33"/>
    <mergeCell ref="O32:R33"/>
    <mergeCell ref="S32:V33"/>
    <mergeCell ref="W32:Y33"/>
    <mergeCell ref="Z32:Z33"/>
    <mergeCell ref="A30:A31"/>
    <mergeCell ref="B30:F31"/>
    <mergeCell ref="G30:K31"/>
    <mergeCell ref="L30:N31"/>
    <mergeCell ref="O30:R31"/>
    <mergeCell ref="S30:V31"/>
    <mergeCell ref="A28:A29"/>
    <mergeCell ref="B28:F29"/>
    <mergeCell ref="G28:K29"/>
    <mergeCell ref="L28:N29"/>
    <mergeCell ref="O28:R29"/>
    <mergeCell ref="S28:V29"/>
    <mergeCell ref="W28:Y29"/>
    <mergeCell ref="Z28:Z29"/>
    <mergeCell ref="A26:A27"/>
    <mergeCell ref="B26:F27"/>
    <mergeCell ref="G26:K27"/>
    <mergeCell ref="L26:N27"/>
    <mergeCell ref="O26:R27"/>
    <mergeCell ref="S26:V27"/>
    <mergeCell ref="G24:K25"/>
    <mergeCell ref="L24:N25"/>
    <mergeCell ref="O24:R25"/>
    <mergeCell ref="S24:V25"/>
    <mergeCell ref="W24:Y25"/>
    <mergeCell ref="Z24:Z25"/>
    <mergeCell ref="A22:A23"/>
    <mergeCell ref="B22:F23"/>
    <mergeCell ref="G22:K23"/>
    <mergeCell ref="L22:N23"/>
    <mergeCell ref="O22:R23"/>
    <mergeCell ref="S22:V23"/>
    <mergeCell ref="Z15:Z17"/>
    <mergeCell ref="W18:Y19"/>
    <mergeCell ref="Z18:Z19"/>
    <mergeCell ref="A20:A21"/>
    <mergeCell ref="B20:F21"/>
    <mergeCell ref="G20:K21"/>
    <mergeCell ref="L20:N21"/>
    <mergeCell ref="O20:R21"/>
    <mergeCell ref="S20:V21"/>
    <mergeCell ref="W20:Y21"/>
    <mergeCell ref="Z20:Z21"/>
    <mergeCell ref="A18:A19"/>
    <mergeCell ref="B18:F19"/>
    <mergeCell ref="G18:K19"/>
    <mergeCell ref="L18:N19"/>
    <mergeCell ref="O18:R19"/>
    <mergeCell ref="S18:V19"/>
    <mergeCell ref="AA1:AA130"/>
    <mergeCell ref="B2:C3"/>
    <mergeCell ref="E2:G3"/>
    <mergeCell ref="I2:S3"/>
    <mergeCell ref="V2:Y3"/>
    <mergeCell ref="B4:D4"/>
    <mergeCell ref="E4:G4"/>
    <mergeCell ref="I4:S4"/>
    <mergeCell ref="V4:Y5"/>
    <mergeCell ref="B9:Z10"/>
    <mergeCell ref="B11:Z12"/>
    <mergeCell ref="W22:Y23"/>
    <mergeCell ref="Z22:Z23"/>
    <mergeCell ref="W26:Y27"/>
    <mergeCell ref="Z26:Z27"/>
    <mergeCell ref="W30:Y31"/>
    <mergeCell ref="Z30:Z31"/>
    <mergeCell ref="W34:Y35"/>
    <mergeCell ref="Z34:Z35"/>
    <mergeCell ref="W38:Y39"/>
    <mergeCell ref="Z38:Z39"/>
    <mergeCell ref="W42:Y43"/>
    <mergeCell ref="Z42:Z43"/>
    <mergeCell ref="B15:F17"/>
    <mergeCell ref="Z78:Z79"/>
    <mergeCell ref="A80:A81"/>
    <mergeCell ref="B80:F81"/>
    <mergeCell ref="G80:K81"/>
    <mergeCell ref="L80:N81"/>
    <mergeCell ref="O80:R81"/>
    <mergeCell ref="S80:V81"/>
    <mergeCell ref="W80:Y81"/>
    <mergeCell ref="Z80:Z81"/>
    <mergeCell ref="Z86:Z87"/>
    <mergeCell ref="A82:A83"/>
    <mergeCell ref="B82:F83"/>
    <mergeCell ref="G82:K83"/>
    <mergeCell ref="L82:N83"/>
    <mergeCell ref="O82:R83"/>
    <mergeCell ref="S82:V83"/>
    <mergeCell ref="W82:Y83"/>
    <mergeCell ref="Z82:Z83"/>
    <mergeCell ref="A84:A85"/>
    <mergeCell ref="B84:F85"/>
    <mergeCell ref="G84:K85"/>
    <mergeCell ref="L84:N85"/>
    <mergeCell ref="O84:R85"/>
    <mergeCell ref="S84:V85"/>
    <mergeCell ref="W84:Y85"/>
    <mergeCell ref="Z84:Z85"/>
    <mergeCell ref="B7:T8"/>
    <mergeCell ref="V7:Y8"/>
    <mergeCell ref="A86:A87"/>
    <mergeCell ref="B86:F87"/>
    <mergeCell ref="G86:K87"/>
    <mergeCell ref="L86:N87"/>
    <mergeCell ref="O86:R87"/>
    <mergeCell ref="S86:V87"/>
    <mergeCell ref="W86:Y87"/>
    <mergeCell ref="A78:A79"/>
    <mergeCell ref="B78:F79"/>
    <mergeCell ref="G78:K79"/>
    <mergeCell ref="L78:N79"/>
    <mergeCell ref="O78:R79"/>
    <mergeCell ref="S78:V79"/>
    <mergeCell ref="W78:Y79"/>
    <mergeCell ref="A15:A17"/>
    <mergeCell ref="G15:K17"/>
    <mergeCell ref="L15:N17"/>
    <mergeCell ref="O15:R17"/>
    <mergeCell ref="S15:V17"/>
    <mergeCell ref="W15:Y17"/>
    <mergeCell ref="A24:A25"/>
    <mergeCell ref="B24:F25"/>
    <mergeCell ref="A88:A89"/>
    <mergeCell ref="B88:F89"/>
    <mergeCell ref="G88:K89"/>
    <mergeCell ref="L88:N89"/>
    <mergeCell ref="O88:R89"/>
    <mergeCell ref="S88:V89"/>
    <mergeCell ref="W88:Y89"/>
    <mergeCell ref="Z88:Z89"/>
    <mergeCell ref="A90:A91"/>
    <mergeCell ref="B90:F91"/>
    <mergeCell ref="G90:K91"/>
    <mergeCell ref="L90:N91"/>
    <mergeCell ref="O90:R91"/>
    <mergeCell ref="S90:V91"/>
    <mergeCell ref="W90:Y91"/>
    <mergeCell ref="Z90:Z91"/>
    <mergeCell ref="A96:A97"/>
    <mergeCell ref="B96:F97"/>
    <mergeCell ref="G96:K97"/>
    <mergeCell ref="L96:N97"/>
    <mergeCell ref="O96:R97"/>
    <mergeCell ref="S96:V97"/>
    <mergeCell ref="W96:Y97"/>
    <mergeCell ref="Z96:Z97"/>
    <mergeCell ref="A92:A93"/>
    <mergeCell ref="B92:F93"/>
    <mergeCell ref="G92:K93"/>
    <mergeCell ref="L92:N93"/>
    <mergeCell ref="O92:R93"/>
    <mergeCell ref="S92:V93"/>
    <mergeCell ref="W92:Y93"/>
    <mergeCell ref="Z92:Z93"/>
    <mergeCell ref="A94:A95"/>
    <mergeCell ref="B94:F95"/>
    <mergeCell ref="G94:K95"/>
    <mergeCell ref="L94:N95"/>
    <mergeCell ref="O94:R95"/>
    <mergeCell ref="S94:V95"/>
    <mergeCell ref="W94:Y95"/>
    <mergeCell ref="Z94:Z95"/>
  </mergeCells>
  <pageMargins left="0.7" right="0.7" top="0.78740157499999996" bottom="0.78740157499999996" header="0.3" footer="0.3"/>
  <pageSetup paperSize="9"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0">
    <tabColor theme="3" tint="0.39997558519241921"/>
  </sheetPr>
  <dimension ref="A1:AL157"/>
  <sheetViews>
    <sheetView showGridLines="0" zoomScaleNormal="100" workbookViewId="0">
      <selection activeCell="U119" sqref="U119:W120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A1" s="652" t="s">
        <v>466</v>
      </c>
    </row>
    <row r="2" spans="1:27" ht="10.199999999999999" customHeight="1" x14ac:dyDescent="0.25"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87</v>
      </c>
      <c r="W2" s="530"/>
      <c r="X2" s="530"/>
      <c r="Y2" s="530"/>
      <c r="AA2" s="653"/>
    </row>
    <row r="3" spans="1:27" ht="10.199999999999999" customHeight="1" x14ac:dyDescent="0.25">
      <c r="B3" s="663"/>
      <c r="C3" s="664"/>
      <c r="D3" s="50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AA3" s="653"/>
    </row>
    <row r="4" spans="1:27" ht="10.199999999999999" customHeight="1" x14ac:dyDescent="0.25">
      <c r="B4" s="677" t="s">
        <v>18</v>
      </c>
      <c r="C4" s="677"/>
      <c r="D4" s="677"/>
      <c r="E4" s="678" t="s">
        <v>43</v>
      </c>
      <c r="F4" s="679"/>
      <c r="G4" s="679"/>
      <c r="I4" s="680" t="s">
        <v>435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V4" s="872" t="s">
        <v>162</v>
      </c>
      <c r="W4" s="872"/>
      <c r="X4" s="872"/>
      <c r="Y4" s="872"/>
      <c r="AA4" s="653"/>
    </row>
    <row r="5" spans="1:27" ht="10.199999999999999" customHeight="1" x14ac:dyDescent="0.25">
      <c r="B5" s="26"/>
      <c r="C5" s="26"/>
      <c r="D5" s="26"/>
      <c r="G5" s="26"/>
      <c r="H5" s="26"/>
      <c r="I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872"/>
      <c r="W5" s="872"/>
      <c r="X5" s="872"/>
      <c r="Y5" s="872"/>
      <c r="AA5" s="653"/>
    </row>
    <row r="6" spans="1:27" ht="10.199999999999999" customHeight="1" x14ac:dyDescent="0.25">
      <c r="B6" s="681" t="s">
        <v>424</v>
      </c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534"/>
      <c r="U6" s="468"/>
      <c r="V6" s="893" t="s">
        <v>198</v>
      </c>
      <c r="W6" s="893"/>
      <c r="X6" s="893"/>
      <c r="Y6" s="893"/>
      <c r="Z6" s="468"/>
      <c r="AA6" s="653"/>
    </row>
    <row r="7" spans="1:27" ht="10.199999999999999" customHeight="1" x14ac:dyDescent="0.25"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534"/>
      <c r="U7" s="468"/>
      <c r="V7" s="893"/>
      <c r="W7" s="893"/>
      <c r="X7" s="893"/>
      <c r="Y7" s="893"/>
      <c r="Z7" s="468"/>
      <c r="AA7" s="653"/>
    </row>
    <row r="8" spans="1:27" ht="10.199999999999999" customHeight="1" x14ac:dyDescent="0.25">
      <c r="B8" s="683" t="s">
        <v>468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683"/>
      <c r="R8" s="683"/>
      <c r="S8" s="683"/>
      <c r="T8" s="683"/>
      <c r="U8" s="683"/>
      <c r="V8" s="683"/>
      <c r="W8" s="683"/>
      <c r="X8" s="683"/>
      <c r="Y8" s="683"/>
      <c r="Z8" s="683"/>
      <c r="AA8" s="653"/>
    </row>
    <row r="9" spans="1:27" ht="10.199999999999999" customHeight="1" x14ac:dyDescent="0.25">
      <c r="B9" s="683"/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683"/>
      <c r="AA9" s="653"/>
    </row>
    <row r="10" spans="1:27" ht="10.199999999999999" customHeight="1" x14ac:dyDescent="0.25">
      <c r="B10" s="873" t="s">
        <v>524</v>
      </c>
      <c r="C10" s="530"/>
      <c r="D10" s="530"/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653"/>
    </row>
    <row r="11" spans="1:27" ht="10.199999999999999" customHeight="1" x14ac:dyDescent="0.25"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653"/>
    </row>
    <row r="12" spans="1:27" ht="10.199999999999999" customHeight="1" x14ac:dyDescent="0.25">
      <c r="AA12" s="653"/>
    </row>
    <row r="13" spans="1:27" ht="10.199999999999999" customHeight="1" x14ac:dyDescent="0.25">
      <c r="AA13" s="653"/>
    </row>
    <row r="14" spans="1:27" ht="10.199999999999999" customHeight="1" x14ac:dyDescent="0.25">
      <c r="A14" s="798" t="s">
        <v>24</v>
      </c>
      <c r="B14" s="801" t="s">
        <v>41</v>
      </c>
      <c r="C14" s="802"/>
      <c r="D14" s="802"/>
      <c r="E14" s="802"/>
      <c r="F14" s="803"/>
      <c r="G14" s="801" t="s">
        <v>42</v>
      </c>
      <c r="H14" s="802"/>
      <c r="I14" s="802"/>
      <c r="J14" s="802"/>
      <c r="K14" s="803"/>
      <c r="L14" s="810" t="s">
        <v>57</v>
      </c>
      <c r="M14" s="835"/>
      <c r="N14" s="835"/>
      <c r="O14" s="835"/>
      <c r="P14" s="836"/>
      <c r="Q14" s="819" t="s">
        <v>25</v>
      </c>
      <c r="R14" s="671"/>
      <c r="S14" s="671"/>
      <c r="T14" s="671"/>
      <c r="U14" s="671"/>
      <c r="V14" s="672"/>
      <c r="W14" s="810" t="s">
        <v>38</v>
      </c>
      <c r="X14" s="835"/>
      <c r="Y14" s="836"/>
      <c r="Z14" s="846" t="s">
        <v>26</v>
      </c>
      <c r="AA14" s="653"/>
    </row>
    <row r="15" spans="1:27" ht="10.199999999999999" customHeight="1" x14ac:dyDescent="0.25">
      <c r="A15" s="799"/>
      <c r="B15" s="804"/>
      <c r="C15" s="805"/>
      <c r="D15" s="805"/>
      <c r="E15" s="805"/>
      <c r="F15" s="806"/>
      <c r="G15" s="804"/>
      <c r="H15" s="805"/>
      <c r="I15" s="805"/>
      <c r="J15" s="805"/>
      <c r="K15" s="806"/>
      <c r="L15" s="837"/>
      <c r="M15" s="838"/>
      <c r="N15" s="838"/>
      <c r="O15" s="838"/>
      <c r="P15" s="839"/>
      <c r="Q15" s="890"/>
      <c r="R15" s="679"/>
      <c r="S15" s="679"/>
      <c r="T15" s="679"/>
      <c r="U15" s="679"/>
      <c r="V15" s="891"/>
      <c r="W15" s="837"/>
      <c r="X15" s="838"/>
      <c r="Y15" s="839"/>
      <c r="Z15" s="799"/>
      <c r="AA15" s="653"/>
    </row>
    <row r="16" spans="1:27" ht="10.199999999999999" customHeight="1" x14ac:dyDescent="0.25">
      <c r="A16" s="800"/>
      <c r="B16" s="807"/>
      <c r="C16" s="808"/>
      <c r="D16" s="808"/>
      <c r="E16" s="808"/>
      <c r="F16" s="809"/>
      <c r="G16" s="807"/>
      <c r="H16" s="808"/>
      <c r="I16" s="808"/>
      <c r="J16" s="808"/>
      <c r="K16" s="809"/>
      <c r="L16" s="840"/>
      <c r="M16" s="841"/>
      <c r="N16" s="841"/>
      <c r="O16" s="841"/>
      <c r="P16" s="842"/>
      <c r="Q16" s="673"/>
      <c r="R16" s="674"/>
      <c r="S16" s="674"/>
      <c r="T16" s="674"/>
      <c r="U16" s="674"/>
      <c r="V16" s="675"/>
      <c r="W16" s="840"/>
      <c r="X16" s="841"/>
      <c r="Y16" s="842"/>
      <c r="Z16" s="847"/>
      <c r="AA16" s="653"/>
    </row>
    <row r="17" spans="1:29" ht="10.199999999999999" customHeight="1" x14ac:dyDescent="0.25">
      <c r="A17" s="759">
        <v>1</v>
      </c>
      <c r="B17" s="863" t="str">
        <f>IF('Formular 3a_1'!B18&lt;1,"",'Formular 3a_1'!B18)</f>
        <v/>
      </c>
      <c r="C17" s="864"/>
      <c r="D17" s="864"/>
      <c r="E17" s="864"/>
      <c r="F17" s="865"/>
      <c r="G17" s="863" t="str">
        <f>IF('Formular 3a_1'!G18&lt;1,"",'Formular 3a_1'!G18)</f>
        <v/>
      </c>
      <c r="H17" s="864"/>
      <c r="I17" s="864"/>
      <c r="J17" s="864"/>
      <c r="K17" s="865"/>
      <c r="L17" s="869" t="str">
        <f>IF('Formular 3a_1'!O18&lt;1,"",'Formular 3a_1'!O18)</f>
        <v/>
      </c>
      <c r="M17" s="864"/>
      <c r="N17" s="864"/>
      <c r="O17" s="864"/>
      <c r="P17" s="865"/>
      <c r="Q17" s="863" t="str">
        <f>IF('Formular 3a_1'!S18&lt;1,"",'Formular 3a_1'!S18)</f>
        <v/>
      </c>
      <c r="R17" s="864"/>
      <c r="S17" s="864"/>
      <c r="T17" s="864"/>
      <c r="U17" s="864"/>
      <c r="V17" s="865"/>
      <c r="W17" s="863" t="str">
        <f>IF('Formular 3a_1'!W18&lt;1,"",'Formular 3a_1'!W18)</f>
        <v/>
      </c>
      <c r="X17" s="864"/>
      <c r="Y17" s="865"/>
      <c r="Z17" s="870" t="str">
        <f>IF('Formular 3a_1'!Z18&lt;1,"",'Formular 3a_1'!Z18)</f>
        <v/>
      </c>
      <c r="AA17" s="653"/>
    </row>
    <row r="18" spans="1:29" ht="10.199999999999999" customHeight="1" x14ac:dyDescent="0.25">
      <c r="A18" s="760"/>
      <c r="B18" s="866"/>
      <c r="C18" s="867"/>
      <c r="D18" s="867"/>
      <c r="E18" s="867"/>
      <c r="F18" s="868"/>
      <c r="G18" s="866"/>
      <c r="H18" s="867"/>
      <c r="I18" s="867"/>
      <c r="J18" s="867"/>
      <c r="K18" s="868"/>
      <c r="L18" s="866"/>
      <c r="M18" s="867"/>
      <c r="N18" s="867"/>
      <c r="O18" s="867"/>
      <c r="P18" s="868"/>
      <c r="Q18" s="866"/>
      <c r="R18" s="867"/>
      <c r="S18" s="867"/>
      <c r="T18" s="867"/>
      <c r="U18" s="867"/>
      <c r="V18" s="868"/>
      <c r="W18" s="866"/>
      <c r="X18" s="867"/>
      <c r="Y18" s="868"/>
      <c r="Z18" s="871"/>
      <c r="AA18" s="653"/>
    </row>
    <row r="19" spans="1:29" ht="10.199999999999999" customHeight="1" x14ac:dyDescent="0.25">
      <c r="A19" s="759">
        <v>2</v>
      </c>
      <c r="B19" s="863" t="str">
        <f>IF('Formular 3a_1'!B20&lt;1,"",'Formular 3a_1'!B20)</f>
        <v/>
      </c>
      <c r="C19" s="864"/>
      <c r="D19" s="864"/>
      <c r="E19" s="864"/>
      <c r="F19" s="865"/>
      <c r="G19" s="863" t="str">
        <f>IF('Formular 3a_1'!G20&lt;1,"",'Formular 3a_1'!G20)</f>
        <v/>
      </c>
      <c r="H19" s="864"/>
      <c r="I19" s="864"/>
      <c r="J19" s="864"/>
      <c r="K19" s="865"/>
      <c r="L19" s="869" t="str">
        <f>IF('Formular 3a_1'!O20&lt;1,"",'Formular 3a_1'!O20)</f>
        <v/>
      </c>
      <c r="M19" s="864"/>
      <c r="N19" s="864"/>
      <c r="O19" s="864"/>
      <c r="P19" s="865"/>
      <c r="Q19" s="863" t="str">
        <f>IF('Formular 3a_1'!S20&lt;1,"",'Formular 3a_1'!S20)</f>
        <v/>
      </c>
      <c r="R19" s="864"/>
      <c r="S19" s="864"/>
      <c r="T19" s="864"/>
      <c r="U19" s="864"/>
      <c r="V19" s="865"/>
      <c r="W19" s="863" t="str">
        <f>IF('Formular 3a_1'!W20&lt;1,"",'Formular 3a_1'!W20)</f>
        <v/>
      </c>
      <c r="X19" s="864"/>
      <c r="Y19" s="865"/>
      <c r="Z19" s="870" t="str">
        <f>IF('Formular 3a_1'!Z20&lt;1,"",'Formular 3a_1'!Z20)</f>
        <v/>
      </c>
      <c r="AA19" s="653"/>
    </row>
    <row r="20" spans="1:29" ht="10.199999999999999" customHeight="1" x14ac:dyDescent="0.25">
      <c r="A20" s="760"/>
      <c r="B20" s="866"/>
      <c r="C20" s="867"/>
      <c r="D20" s="867"/>
      <c r="E20" s="867"/>
      <c r="F20" s="868"/>
      <c r="G20" s="866"/>
      <c r="H20" s="867"/>
      <c r="I20" s="867"/>
      <c r="J20" s="867"/>
      <c r="K20" s="868"/>
      <c r="L20" s="866"/>
      <c r="M20" s="867"/>
      <c r="N20" s="867"/>
      <c r="O20" s="867"/>
      <c r="P20" s="868"/>
      <c r="Q20" s="866"/>
      <c r="R20" s="867"/>
      <c r="S20" s="867"/>
      <c r="T20" s="867"/>
      <c r="U20" s="867"/>
      <c r="V20" s="868"/>
      <c r="W20" s="866"/>
      <c r="X20" s="867"/>
      <c r="Y20" s="868"/>
      <c r="Z20" s="871"/>
      <c r="AA20" s="653"/>
    </row>
    <row r="21" spans="1:29" ht="10.199999999999999" customHeight="1" x14ac:dyDescent="0.25">
      <c r="A21" s="759">
        <v>3</v>
      </c>
      <c r="B21" s="863" t="str">
        <f>IF('Formular 3a_1'!B22&lt;1,"",'Formular 3a_1'!B22)</f>
        <v/>
      </c>
      <c r="C21" s="864"/>
      <c r="D21" s="864"/>
      <c r="E21" s="864"/>
      <c r="F21" s="865"/>
      <c r="G21" s="863" t="str">
        <f>IF('Formular 3a_1'!G22&lt;1,"",'Formular 3a_1'!G22)</f>
        <v/>
      </c>
      <c r="H21" s="864"/>
      <c r="I21" s="864"/>
      <c r="J21" s="864"/>
      <c r="K21" s="865"/>
      <c r="L21" s="869" t="str">
        <f>IF('Formular 3a_1'!O22&lt;1,"",'Formular 3a_1'!O22)</f>
        <v/>
      </c>
      <c r="M21" s="864"/>
      <c r="N21" s="864"/>
      <c r="O21" s="864"/>
      <c r="P21" s="865"/>
      <c r="Q21" s="863" t="str">
        <f>IF('Formular 3a_1'!S22&lt;1,"",'Formular 3a_1'!S22)</f>
        <v/>
      </c>
      <c r="R21" s="864"/>
      <c r="S21" s="864"/>
      <c r="T21" s="864"/>
      <c r="U21" s="864"/>
      <c r="V21" s="865"/>
      <c r="W21" s="863" t="str">
        <f>IF('Formular 3a_1'!W22&lt;1,"",'Formular 3a_1'!W22)</f>
        <v/>
      </c>
      <c r="X21" s="864"/>
      <c r="Y21" s="865"/>
      <c r="Z21" s="870" t="str">
        <f>IF('Formular 3a_1'!Z22&lt;1,"",'Formular 3a_1'!Z22)</f>
        <v/>
      </c>
      <c r="AA21" s="653"/>
    </row>
    <row r="22" spans="1:29" ht="10.199999999999999" customHeight="1" x14ac:dyDescent="0.25">
      <c r="A22" s="760"/>
      <c r="B22" s="866"/>
      <c r="C22" s="867"/>
      <c r="D22" s="867"/>
      <c r="E22" s="867"/>
      <c r="F22" s="868"/>
      <c r="G22" s="866"/>
      <c r="H22" s="867"/>
      <c r="I22" s="867"/>
      <c r="J22" s="867"/>
      <c r="K22" s="868"/>
      <c r="L22" s="866"/>
      <c r="M22" s="867"/>
      <c r="N22" s="867"/>
      <c r="O22" s="867"/>
      <c r="P22" s="868"/>
      <c r="Q22" s="866"/>
      <c r="R22" s="867"/>
      <c r="S22" s="867"/>
      <c r="T22" s="867"/>
      <c r="U22" s="867"/>
      <c r="V22" s="868"/>
      <c r="W22" s="866"/>
      <c r="X22" s="867"/>
      <c r="Y22" s="868"/>
      <c r="Z22" s="871"/>
      <c r="AA22" s="653"/>
    </row>
    <row r="23" spans="1:29" ht="10.199999999999999" customHeight="1" x14ac:dyDescent="0.25">
      <c r="A23" s="759">
        <v>4</v>
      </c>
      <c r="B23" s="863" t="str">
        <f>IF('Formular 3a_1'!B24&lt;1,"",'Formular 3a_1'!B24)</f>
        <v/>
      </c>
      <c r="C23" s="864"/>
      <c r="D23" s="864"/>
      <c r="E23" s="864"/>
      <c r="F23" s="865"/>
      <c r="G23" s="863" t="str">
        <f>IF('Formular 3a_1'!G24&lt;1,"",'Formular 3a_1'!G24)</f>
        <v/>
      </c>
      <c r="H23" s="864"/>
      <c r="I23" s="864"/>
      <c r="J23" s="864"/>
      <c r="K23" s="865"/>
      <c r="L23" s="869" t="str">
        <f>IF('Formular 3a_1'!O24&lt;1,"",'Formular 3a_1'!O24)</f>
        <v/>
      </c>
      <c r="M23" s="864"/>
      <c r="N23" s="864"/>
      <c r="O23" s="864"/>
      <c r="P23" s="865"/>
      <c r="Q23" s="863" t="str">
        <f>IF('Formular 3a_1'!S24&lt;1,"",'Formular 3a_1'!S24)</f>
        <v/>
      </c>
      <c r="R23" s="864"/>
      <c r="S23" s="864"/>
      <c r="T23" s="864"/>
      <c r="U23" s="864"/>
      <c r="V23" s="865"/>
      <c r="W23" s="863" t="str">
        <f>IF('Formular 3a_1'!W24&lt;1,"",'Formular 3a_1'!W24)</f>
        <v/>
      </c>
      <c r="X23" s="864"/>
      <c r="Y23" s="865"/>
      <c r="Z23" s="870" t="str">
        <f>IF('Formular 3a_1'!Z24&lt;1,"",'Formular 3a_1'!Z24)</f>
        <v/>
      </c>
      <c r="AA23" s="653"/>
    </row>
    <row r="24" spans="1:29" ht="10.199999999999999" customHeight="1" x14ac:dyDescent="0.25">
      <c r="A24" s="760"/>
      <c r="B24" s="866"/>
      <c r="C24" s="867"/>
      <c r="D24" s="867"/>
      <c r="E24" s="867"/>
      <c r="F24" s="868"/>
      <c r="G24" s="866"/>
      <c r="H24" s="867"/>
      <c r="I24" s="867"/>
      <c r="J24" s="867"/>
      <c r="K24" s="868"/>
      <c r="L24" s="866"/>
      <c r="M24" s="867"/>
      <c r="N24" s="867"/>
      <c r="O24" s="867"/>
      <c r="P24" s="868"/>
      <c r="Q24" s="866"/>
      <c r="R24" s="867"/>
      <c r="S24" s="867"/>
      <c r="T24" s="867"/>
      <c r="U24" s="867"/>
      <c r="V24" s="868"/>
      <c r="W24" s="866"/>
      <c r="X24" s="867"/>
      <c r="Y24" s="868"/>
      <c r="Z24" s="871"/>
      <c r="AA24" s="653"/>
    </row>
    <row r="25" spans="1:29" ht="10.199999999999999" customHeight="1" x14ac:dyDescent="0.25">
      <c r="A25" s="759">
        <v>5</v>
      </c>
      <c r="B25" s="863" t="str">
        <f>IF('Formular 3a_1'!B26&lt;1,"",'Formular 3a_1'!B26)</f>
        <v/>
      </c>
      <c r="C25" s="864"/>
      <c r="D25" s="864"/>
      <c r="E25" s="864"/>
      <c r="F25" s="865"/>
      <c r="G25" s="863" t="str">
        <f>IF('Formular 3a_1'!G26&lt;1,"",'Formular 3a_1'!G26)</f>
        <v/>
      </c>
      <c r="H25" s="864"/>
      <c r="I25" s="864"/>
      <c r="J25" s="864"/>
      <c r="K25" s="865"/>
      <c r="L25" s="869" t="str">
        <f>IF('Formular 3a_1'!O26&lt;1,"",'Formular 3a_1'!O26)</f>
        <v/>
      </c>
      <c r="M25" s="864"/>
      <c r="N25" s="864"/>
      <c r="O25" s="864"/>
      <c r="P25" s="865"/>
      <c r="Q25" s="863" t="str">
        <f>IF('Formular 3a_1'!S26&lt;1,"",'Formular 3a_1'!S26)</f>
        <v/>
      </c>
      <c r="R25" s="864"/>
      <c r="S25" s="864"/>
      <c r="T25" s="864"/>
      <c r="U25" s="864"/>
      <c r="V25" s="865"/>
      <c r="W25" s="863" t="str">
        <f>IF('Formular 3a_1'!W26&lt;1,"",'Formular 3a_1'!W26)</f>
        <v/>
      </c>
      <c r="X25" s="864"/>
      <c r="Y25" s="865"/>
      <c r="Z25" s="870" t="str">
        <f>IF('Formular 3a_1'!Z26&lt;1,"",'Formular 3a_1'!Z26)</f>
        <v/>
      </c>
      <c r="AA25" s="653"/>
    </row>
    <row r="26" spans="1:29" ht="10.199999999999999" customHeight="1" x14ac:dyDescent="0.25">
      <c r="A26" s="760"/>
      <c r="B26" s="866"/>
      <c r="C26" s="867"/>
      <c r="D26" s="867"/>
      <c r="E26" s="867"/>
      <c r="F26" s="868"/>
      <c r="G26" s="866"/>
      <c r="H26" s="867"/>
      <c r="I26" s="867"/>
      <c r="J26" s="867"/>
      <c r="K26" s="868"/>
      <c r="L26" s="866"/>
      <c r="M26" s="867"/>
      <c r="N26" s="867"/>
      <c r="O26" s="867"/>
      <c r="P26" s="868"/>
      <c r="Q26" s="866"/>
      <c r="R26" s="867"/>
      <c r="S26" s="867"/>
      <c r="T26" s="867"/>
      <c r="U26" s="867"/>
      <c r="V26" s="868"/>
      <c r="W26" s="866"/>
      <c r="X26" s="867"/>
      <c r="Y26" s="868"/>
      <c r="Z26" s="871"/>
      <c r="AA26" s="653"/>
    </row>
    <row r="27" spans="1:29" ht="10.199999999999999" customHeight="1" x14ac:dyDescent="0.25">
      <c r="A27" s="759">
        <v>6</v>
      </c>
      <c r="B27" s="863" t="str">
        <f>IF('Formular 3a_1'!B28&lt;1,"",'Formular 3a_1'!B28)</f>
        <v/>
      </c>
      <c r="C27" s="864"/>
      <c r="D27" s="864"/>
      <c r="E27" s="864"/>
      <c r="F27" s="865"/>
      <c r="G27" s="863" t="str">
        <f>IF('Formular 3a_1'!G28&lt;1,"",'Formular 3a_1'!G28)</f>
        <v/>
      </c>
      <c r="H27" s="864"/>
      <c r="I27" s="864"/>
      <c r="J27" s="864"/>
      <c r="K27" s="865"/>
      <c r="L27" s="869" t="str">
        <f>IF('Formular 3a_1'!O28&lt;1,"",'Formular 3a_1'!O28)</f>
        <v/>
      </c>
      <c r="M27" s="864"/>
      <c r="N27" s="864"/>
      <c r="O27" s="864"/>
      <c r="P27" s="865"/>
      <c r="Q27" s="863" t="str">
        <f>IF('Formular 3a_1'!S28&lt;1,"",'Formular 3a_1'!S28)</f>
        <v/>
      </c>
      <c r="R27" s="864"/>
      <c r="S27" s="864"/>
      <c r="T27" s="864"/>
      <c r="U27" s="864"/>
      <c r="V27" s="865"/>
      <c r="W27" s="863" t="str">
        <f>IF('Formular 3a_1'!W28&lt;1,"",'Formular 3a_1'!W28)</f>
        <v/>
      </c>
      <c r="X27" s="864"/>
      <c r="Y27" s="865"/>
      <c r="Z27" s="870" t="str">
        <f>IF('Formular 3a_1'!Z28&lt;1,"",'Formular 3a_1'!Z28)</f>
        <v/>
      </c>
      <c r="AA27" s="653"/>
      <c r="AB27" s="28"/>
      <c r="AC27" s="28"/>
    </row>
    <row r="28" spans="1:29" ht="10.199999999999999" customHeight="1" x14ac:dyDescent="0.25">
      <c r="A28" s="760"/>
      <c r="B28" s="866"/>
      <c r="C28" s="867"/>
      <c r="D28" s="867"/>
      <c r="E28" s="867"/>
      <c r="F28" s="868"/>
      <c r="G28" s="866"/>
      <c r="H28" s="867"/>
      <c r="I28" s="867"/>
      <c r="J28" s="867"/>
      <c r="K28" s="868"/>
      <c r="L28" s="866"/>
      <c r="M28" s="867"/>
      <c r="N28" s="867"/>
      <c r="O28" s="867"/>
      <c r="P28" s="868"/>
      <c r="Q28" s="866"/>
      <c r="R28" s="867"/>
      <c r="S28" s="867"/>
      <c r="T28" s="867"/>
      <c r="U28" s="867"/>
      <c r="V28" s="868"/>
      <c r="W28" s="866"/>
      <c r="X28" s="867"/>
      <c r="Y28" s="868"/>
      <c r="Z28" s="871"/>
      <c r="AA28" s="653"/>
    </row>
    <row r="29" spans="1:29" ht="10.199999999999999" customHeight="1" x14ac:dyDescent="0.25">
      <c r="A29" s="759">
        <v>7</v>
      </c>
      <c r="B29" s="863" t="str">
        <f>IF('Formular 3a_1'!B30&lt;1,"",'Formular 3a_1'!B30)</f>
        <v/>
      </c>
      <c r="C29" s="864"/>
      <c r="D29" s="864"/>
      <c r="E29" s="864"/>
      <c r="F29" s="865"/>
      <c r="G29" s="863" t="str">
        <f>IF('Formular 3a_1'!G30&lt;1,"",'Formular 3a_1'!G30)</f>
        <v/>
      </c>
      <c r="H29" s="864"/>
      <c r="I29" s="864"/>
      <c r="J29" s="864"/>
      <c r="K29" s="865"/>
      <c r="L29" s="869" t="str">
        <f>IF('Formular 3a_1'!O30&lt;1,"",'Formular 3a_1'!O30)</f>
        <v/>
      </c>
      <c r="M29" s="864"/>
      <c r="N29" s="864"/>
      <c r="O29" s="864"/>
      <c r="P29" s="865"/>
      <c r="Q29" s="863" t="str">
        <f>IF('Formular 3a_1'!S30&lt;1,"",'Formular 3a_1'!S30)</f>
        <v/>
      </c>
      <c r="R29" s="864"/>
      <c r="S29" s="864"/>
      <c r="T29" s="864"/>
      <c r="U29" s="864"/>
      <c r="V29" s="865"/>
      <c r="W29" s="863" t="str">
        <f>IF('Formular 3a_1'!W30&lt;1,"",'Formular 3a_1'!W30)</f>
        <v/>
      </c>
      <c r="X29" s="864"/>
      <c r="Y29" s="865"/>
      <c r="Z29" s="870" t="str">
        <f>IF('Formular 3a_1'!Z30&lt;1,"",'Formular 3a_1'!Z30)</f>
        <v/>
      </c>
      <c r="AA29" s="653"/>
    </row>
    <row r="30" spans="1:29" ht="10.199999999999999" customHeight="1" x14ac:dyDescent="0.25">
      <c r="A30" s="760"/>
      <c r="B30" s="866"/>
      <c r="C30" s="867"/>
      <c r="D30" s="867"/>
      <c r="E30" s="867"/>
      <c r="F30" s="868"/>
      <c r="G30" s="866"/>
      <c r="H30" s="867"/>
      <c r="I30" s="867"/>
      <c r="J30" s="867"/>
      <c r="K30" s="868"/>
      <c r="L30" s="866"/>
      <c r="M30" s="867"/>
      <c r="N30" s="867"/>
      <c r="O30" s="867"/>
      <c r="P30" s="868"/>
      <c r="Q30" s="866"/>
      <c r="R30" s="867"/>
      <c r="S30" s="867"/>
      <c r="T30" s="867"/>
      <c r="U30" s="867"/>
      <c r="V30" s="868"/>
      <c r="W30" s="866"/>
      <c r="X30" s="867"/>
      <c r="Y30" s="868"/>
      <c r="Z30" s="871"/>
      <c r="AA30" s="653"/>
    </row>
    <row r="31" spans="1:29" ht="10.199999999999999" customHeight="1" x14ac:dyDescent="0.25">
      <c r="A31" s="759">
        <v>8</v>
      </c>
      <c r="B31" s="863" t="str">
        <f>IF('Formular 3a_1'!B32&lt;1,"",'Formular 3a_1'!B32)</f>
        <v/>
      </c>
      <c r="C31" s="864"/>
      <c r="D31" s="864"/>
      <c r="E31" s="864"/>
      <c r="F31" s="865"/>
      <c r="G31" s="863" t="str">
        <f>IF('Formular 3a_1'!G32&lt;1,"",'Formular 3a_1'!G32)</f>
        <v/>
      </c>
      <c r="H31" s="864"/>
      <c r="I31" s="864"/>
      <c r="J31" s="864"/>
      <c r="K31" s="865"/>
      <c r="L31" s="869" t="str">
        <f>IF('Formular 3a_1'!O32&lt;1,"",'Formular 3a_1'!O32)</f>
        <v/>
      </c>
      <c r="M31" s="864"/>
      <c r="N31" s="864"/>
      <c r="O31" s="864"/>
      <c r="P31" s="865"/>
      <c r="Q31" s="863" t="str">
        <f>IF('Formular 3a_1'!S32&lt;1,"",'Formular 3a_1'!S32)</f>
        <v/>
      </c>
      <c r="R31" s="864"/>
      <c r="S31" s="864"/>
      <c r="T31" s="864"/>
      <c r="U31" s="864"/>
      <c r="V31" s="865"/>
      <c r="W31" s="863" t="str">
        <f>IF('Formular 3a_1'!W32&lt;1,"",'Formular 3a_1'!W32)</f>
        <v/>
      </c>
      <c r="X31" s="864"/>
      <c r="Y31" s="865"/>
      <c r="Z31" s="870" t="str">
        <f>IF('Formular 3a_1'!Z32&lt;1,"",'Formular 3a_1'!Z32)</f>
        <v/>
      </c>
      <c r="AA31" s="653"/>
    </row>
    <row r="32" spans="1:29" ht="10.199999999999999" customHeight="1" x14ac:dyDescent="0.25">
      <c r="A32" s="760"/>
      <c r="B32" s="866"/>
      <c r="C32" s="867"/>
      <c r="D32" s="867"/>
      <c r="E32" s="867"/>
      <c r="F32" s="868"/>
      <c r="G32" s="866"/>
      <c r="H32" s="867"/>
      <c r="I32" s="867"/>
      <c r="J32" s="867"/>
      <c r="K32" s="868"/>
      <c r="L32" s="866"/>
      <c r="M32" s="867"/>
      <c r="N32" s="867"/>
      <c r="O32" s="867"/>
      <c r="P32" s="868"/>
      <c r="Q32" s="866"/>
      <c r="R32" s="867"/>
      <c r="S32" s="867"/>
      <c r="T32" s="867"/>
      <c r="U32" s="867"/>
      <c r="V32" s="868"/>
      <c r="W32" s="866"/>
      <c r="X32" s="867"/>
      <c r="Y32" s="868"/>
      <c r="Z32" s="871"/>
      <c r="AA32" s="653"/>
    </row>
    <row r="33" spans="1:27" ht="10.199999999999999" customHeight="1" x14ac:dyDescent="0.25">
      <c r="A33" s="759">
        <v>9</v>
      </c>
      <c r="B33" s="863" t="str">
        <f>IF('Formular 3a_1'!B34&lt;1,"",'Formular 3a_1'!B34)</f>
        <v/>
      </c>
      <c r="C33" s="864"/>
      <c r="D33" s="864"/>
      <c r="E33" s="864"/>
      <c r="F33" s="865"/>
      <c r="G33" s="863" t="str">
        <f>IF('Formular 3a_1'!G34&lt;1,"",'Formular 3a_1'!G34)</f>
        <v/>
      </c>
      <c r="H33" s="864"/>
      <c r="I33" s="864"/>
      <c r="J33" s="864"/>
      <c r="K33" s="865"/>
      <c r="L33" s="869" t="str">
        <f>IF('Formular 3a_1'!O34&lt;1,"",'Formular 3a_1'!O34)</f>
        <v/>
      </c>
      <c r="M33" s="864"/>
      <c r="N33" s="864"/>
      <c r="O33" s="864"/>
      <c r="P33" s="865"/>
      <c r="Q33" s="863" t="str">
        <f>IF('Formular 3a_1'!S34&lt;1,"",'Formular 3a_1'!S34)</f>
        <v/>
      </c>
      <c r="R33" s="864"/>
      <c r="S33" s="864"/>
      <c r="T33" s="864"/>
      <c r="U33" s="864"/>
      <c r="V33" s="865"/>
      <c r="W33" s="863" t="str">
        <f>IF('Formular 3a_1'!W34&lt;1,"",'Formular 3a_1'!W34)</f>
        <v/>
      </c>
      <c r="X33" s="864"/>
      <c r="Y33" s="865"/>
      <c r="Z33" s="870" t="str">
        <f>IF('Formular 3a_1'!Z34&lt;1,"",'Formular 3a_1'!Z34)</f>
        <v/>
      </c>
      <c r="AA33" s="653"/>
    </row>
    <row r="34" spans="1:27" ht="10.199999999999999" customHeight="1" x14ac:dyDescent="0.25">
      <c r="A34" s="760"/>
      <c r="B34" s="866"/>
      <c r="C34" s="867"/>
      <c r="D34" s="867"/>
      <c r="E34" s="867"/>
      <c r="F34" s="868"/>
      <c r="G34" s="866"/>
      <c r="H34" s="867"/>
      <c r="I34" s="867"/>
      <c r="J34" s="867"/>
      <c r="K34" s="868"/>
      <c r="L34" s="866"/>
      <c r="M34" s="867"/>
      <c r="N34" s="867"/>
      <c r="O34" s="867"/>
      <c r="P34" s="868"/>
      <c r="Q34" s="866"/>
      <c r="R34" s="867"/>
      <c r="S34" s="867"/>
      <c r="T34" s="867"/>
      <c r="U34" s="867"/>
      <c r="V34" s="868"/>
      <c r="W34" s="866"/>
      <c r="X34" s="867"/>
      <c r="Y34" s="868"/>
      <c r="Z34" s="871"/>
      <c r="AA34" s="653"/>
    </row>
    <row r="35" spans="1:27" ht="10.199999999999999" customHeight="1" x14ac:dyDescent="0.25">
      <c r="A35" s="759">
        <v>10</v>
      </c>
      <c r="B35" s="863" t="str">
        <f>IF('Formular 3a_1'!B36&lt;1,"",'Formular 3a_1'!B36)</f>
        <v/>
      </c>
      <c r="C35" s="864"/>
      <c r="D35" s="864"/>
      <c r="E35" s="864"/>
      <c r="F35" s="865"/>
      <c r="G35" s="863" t="str">
        <f>IF('Formular 3a_1'!G36&lt;1,"",'Formular 3a_1'!G36)</f>
        <v/>
      </c>
      <c r="H35" s="864"/>
      <c r="I35" s="864"/>
      <c r="J35" s="864"/>
      <c r="K35" s="865"/>
      <c r="L35" s="869" t="str">
        <f>IF('Formular 3a_1'!O36&lt;1,"",'Formular 3a_1'!O36)</f>
        <v/>
      </c>
      <c r="M35" s="864"/>
      <c r="N35" s="864"/>
      <c r="O35" s="864"/>
      <c r="P35" s="865"/>
      <c r="Q35" s="863" t="str">
        <f>IF('Formular 3a_1'!S36&lt;1,"",'Formular 3a_1'!S36)</f>
        <v/>
      </c>
      <c r="R35" s="864"/>
      <c r="S35" s="864"/>
      <c r="T35" s="864"/>
      <c r="U35" s="864"/>
      <c r="V35" s="865"/>
      <c r="W35" s="863" t="str">
        <f>IF('Formular 3a_1'!W36&lt;1,"",'Formular 3a_1'!W36)</f>
        <v/>
      </c>
      <c r="X35" s="864"/>
      <c r="Y35" s="865"/>
      <c r="Z35" s="870" t="str">
        <f>IF('Formular 3a_1'!Z36&lt;1,"",'Formular 3a_1'!Z36)</f>
        <v/>
      </c>
      <c r="AA35" s="653"/>
    </row>
    <row r="36" spans="1:27" ht="10.199999999999999" customHeight="1" x14ac:dyDescent="0.25">
      <c r="A36" s="760"/>
      <c r="B36" s="866"/>
      <c r="C36" s="867"/>
      <c r="D36" s="867"/>
      <c r="E36" s="867"/>
      <c r="F36" s="868"/>
      <c r="G36" s="866"/>
      <c r="H36" s="867"/>
      <c r="I36" s="867"/>
      <c r="J36" s="867"/>
      <c r="K36" s="868"/>
      <c r="L36" s="866"/>
      <c r="M36" s="867"/>
      <c r="N36" s="867"/>
      <c r="O36" s="867"/>
      <c r="P36" s="868"/>
      <c r="Q36" s="866"/>
      <c r="R36" s="867"/>
      <c r="S36" s="867"/>
      <c r="T36" s="867"/>
      <c r="U36" s="867"/>
      <c r="V36" s="868"/>
      <c r="W36" s="866"/>
      <c r="X36" s="867"/>
      <c r="Y36" s="868"/>
      <c r="Z36" s="871"/>
      <c r="AA36" s="653"/>
    </row>
    <row r="37" spans="1:27" ht="10.199999999999999" customHeight="1" x14ac:dyDescent="0.25">
      <c r="A37" s="759">
        <v>11</v>
      </c>
      <c r="B37" s="863" t="str">
        <f>IF('Formular 3a_1'!B38&lt;1,"",'Formular 3a_1'!B38)</f>
        <v/>
      </c>
      <c r="C37" s="864"/>
      <c r="D37" s="864"/>
      <c r="E37" s="864"/>
      <c r="F37" s="865"/>
      <c r="G37" s="863" t="str">
        <f>IF('Formular 3a_1'!G38&lt;1,"",'Formular 3a_1'!G38)</f>
        <v/>
      </c>
      <c r="H37" s="864"/>
      <c r="I37" s="864"/>
      <c r="J37" s="864"/>
      <c r="K37" s="865"/>
      <c r="L37" s="869" t="str">
        <f>IF('Formular 3a_1'!O38&lt;1,"",'Formular 3a_1'!O38)</f>
        <v/>
      </c>
      <c r="M37" s="864"/>
      <c r="N37" s="864"/>
      <c r="O37" s="864"/>
      <c r="P37" s="865"/>
      <c r="Q37" s="863" t="str">
        <f>IF('Formular 3a_1'!S38&lt;1,"",'Formular 3a_1'!S38)</f>
        <v/>
      </c>
      <c r="R37" s="864"/>
      <c r="S37" s="864"/>
      <c r="T37" s="864"/>
      <c r="U37" s="864"/>
      <c r="V37" s="865"/>
      <c r="W37" s="863" t="str">
        <f>IF('Formular 3a_1'!W38&lt;1,"",'Formular 3a_1'!W38)</f>
        <v/>
      </c>
      <c r="X37" s="864"/>
      <c r="Y37" s="865"/>
      <c r="Z37" s="870" t="str">
        <f>IF('Formular 3a_1'!Z38&lt;1,"",'Formular 3a_1'!Z38)</f>
        <v/>
      </c>
      <c r="AA37" s="653"/>
    </row>
    <row r="38" spans="1:27" ht="10.199999999999999" customHeight="1" x14ac:dyDescent="0.25">
      <c r="A38" s="760"/>
      <c r="B38" s="866"/>
      <c r="C38" s="867"/>
      <c r="D38" s="867"/>
      <c r="E38" s="867"/>
      <c r="F38" s="868"/>
      <c r="G38" s="866"/>
      <c r="H38" s="867"/>
      <c r="I38" s="867"/>
      <c r="J38" s="867"/>
      <c r="K38" s="868"/>
      <c r="L38" s="866"/>
      <c r="M38" s="867"/>
      <c r="N38" s="867"/>
      <c r="O38" s="867"/>
      <c r="P38" s="868"/>
      <c r="Q38" s="866"/>
      <c r="R38" s="867"/>
      <c r="S38" s="867"/>
      <c r="T38" s="867"/>
      <c r="U38" s="867"/>
      <c r="V38" s="868"/>
      <c r="W38" s="866"/>
      <c r="X38" s="867"/>
      <c r="Y38" s="868"/>
      <c r="Z38" s="871"/>
      <c r="AA38" s="653"/>
    </row>
    <row r="39" spans="1:27" ht="10.199999999999999" customHeight="1" x14ac:dyDescent="0.25">
      <c r="A39" s="759">
        <v>12</v>
      </c>
      <c r="B39" s="863" t="str">
        <f>IF('Formular 3a_1'!B40&lt;1,"",'Formular 3a_1'!B40)</f>
        <v/>
      </c>
      <c r="C39" s="864"/>
      <c r="D39" s="864"/>
      <c r="E39" s="864"/>
      <c r="F39" s="865"/>
      <c r="G39" s="863" t="str">
        <f>IF('Formular 3a_1'!G40&lt;1,"",'Formular 3a_1'!G40)</f>
        <v/>
      </c>
      <c r="H39" s="864"/>
      <c r="I39" s="864"/>
      <c r="J39" s="864"/>
      <c r="K39" s="865"/>
      <c r="L39" s="869" t="str">
        <f>IF('Formular 3a_1'!O40&lt;1,"",'Formular 3a_1'!O40)</f>
        <v/>
      </c>
      <c r="M39" s="864"/>
      <c r="N39" s="864"/>
      <c r="O39" s="864"/>
      <c r="P39" s="865"/>
      <c r="Q39" s="863" t="str">
        <f>IF('Formular 3a_1'!S40&lt;1,"",'Formular 3a_1'!S40)</f>
        <v/>
      </c>
      <c r="R39" s="864"/>
      <c r="S39" s="864"/>
      <c r="T39" s="864"/>
      <c r="U39" s="864"/>
      <c r="V39" s="865"/>
      <c r="W39" s="863" t="str">
        <f>IF('Formular 3a_1'!W40&lt;1,"",'Formular 3a_1'!W40)</f>
        <v/>
      </c>
      <c r="X39" s="864"/>
      <c r="Y39" s="865"/>
      <c r="Z39" s="870" t="str">
        <f>IF('Formular 3a_1'!Z40&lt;1,"",'Formular 3a_1'!Z40)</f>
        <v/>
      </c>
      <c r="AA39" s="653"/>
    </row>
    <row r="40" spans="1:27" ht="10.199999999999999" customHeight="1" x14ac:dyDescent="0.25">
      <c r="A40" s="760"/>
      <c r="B40" s="866"/>
      <c r="C40" s="867"/>
      <c r="D40" s="867"/>
      <c r="E40" s="867"/>
      <c r="F40" s="868"/>
      <c r="G40" s="866"/>
      <c r="H40" s="867"/>
      <c r="I40" s="867"/>
      <c r="J40" s="867"/>
      <c r="K40" s="868"/>
      <c r="L40" s="866"/>
      <c r="M40" s="867"/>
      <c r="N40" s="867"/>
      <c r="O40" s="867"/>
      <c r="P40" s="868"/>
      <c r="Q40" s="866"/>
      <c r="R40" s="867"/>
      <c r="S40" s="867"/>
      <c r="T40" s="867"/>
      <c r="U40" s="867"/>
      <c r="V40" s="868"/>
      <c r="W40" s="866"/>
      <c r="X40" s="867"/>
      <c r="Y40" s="868"/>
      <c r="Z40" s="871"/>
      <c r="AA40" s="653"/>
    </row>
    <row r="41" spans="1:27" ht="10.199999999999999" customHeight="1" x14ac:dyDescent="0.25">
      <c r="A41" s="759">
        <v>13</v>
      </c>
      <c r="B41" s="863" t="str">
        <f>IF('Formular 3a_1'!B42&lt;1,"",'Formular 3a_1'!B42)</f>
        <v/>
      </c>
      <c r="C41" s="864"/>
      <c r="D41" s="864"/>
      <c r="E41" s="864"/>
      <c r="F41" s="865"/>
      <c r="G41" s="863" t="str">
        <f>IF('Formular 3a_1'!G42&lt;1,"",'Formular 3a_1'!G42)</f>
        <v/>
      </c>
      <c r="H41" s="864"/>
      <c r="I41" s="864"/>
      <c r="J41" s="864"/>
      <c r="K41" s="865"/>
      <c r="L41" s="869" t="str">
        <f>IF('Formular 3a_1'!O42&lt;1,"",'Formular 3a_1'!O42)</f>
        <v/>
      </c>
      <c r="M41" s="864"/>
      <c r="N41" s="864"/>
      <c r="O41" s="864"/>
      <c r="P41" s="865"/>
      <c r="Q41" s="863" t="str">
        <f>IF('Formular 3a_1'!S42&lt;1,"",'Formular 3a_1'!S42)</f>
        <v/>
      </c>
      <c r="R41" s="864"/>
      <c r="S41" s="864"/>
      <c r="T41" s="864"/>
      <c r="U41" s="864"/>
      <c r="V41" s="865"/>
      <c r="W41" s="863" t="str">
        <f>IF('Formular 3a_1'!W42&lt;1,"",'Formular 3a_1'!W42)</f>
        <v/>
      </c>
      <c r="X41" s="864"/>
      <c r="Y41" s="865"/>
      <c r="Z41" s="870" t="str">
        <f>IF('Formular 3a_1'!Z42&lt;1,"",'Formular 3a_1'!Z42)</f>
        <v/>
      </c>
      <c r="AA41" s="653"/>
    </row>
    <row r="42" spans="1:27" ht="10.199999999999999" customHeight="1" x14ac:dyDescent="0.25">
      <c r="A42" s="760"/>
      <c r="B42" s="866"/>
      <c r="C42" s="867"/>
      <c r="D42" s="867"/>
      <c r="E42" s="867"/>
      <c r="F42" s="868"/>
      <c r="G42" s="866"/>
      <c r="H42" s="867"/>
      <c r="I42" s="867"/>
      <c r="J42" s="867"/>
      <c r="K42" s="868"/>
      <c r="L42" s="866"/>
      <c r="M42" s="867"/>
      <c r="N42" s="867"/>
      <c r="O42" s="867"/>
      <c r="P42" s="868"/>
      <c r="Q42" s="866"/>
      <c r="R42" s="867"/>
      <c r="S42" s="867"/>
      <c r="T42" s="867"/>
      <c r="U42" s="867"/>
      <c r="V42" s="868"/>
      <c r="W42" s="866"/>
      <c r="X42" s="867"/>
      <c r="Y42" s="868"/>
      <c r="Z42" s="871"/>
      <c r="AA42" s="653"/>
    </row>
    <row r="43" spans="1:27" ht="10.199999999999999" customHeight="1" x14ac:dyDescent="0.25">
      <c r="A43" s="759">
        <v>14</v>
      </c>
      <c r="B43" s="863" t="str">
        <f>IF('Formular 3a_1'!B44&lt;1,"",'Formular 3a_1'!B44)</f>
        <v/>
      </c>
      <c r="C43" s="864"/>
      <c r="D43" s="864"/>
      <c r="E43" s="864"/>
      <c r="F43" s="865"/>
      <c r="G43" s="863" t="str">
        <f>IF('Formular 3a_1'!G44&lt;1,"",'Formular 3a_1'!G44)</f>
        <v/>
      </c>
      <c r="H43" s="864"/>
      <c r="I43" s="864"/>
      <c r="J43" s="864"/>
      <c r="K43" s="865"/>
      <c r="L43" s="869" t="str">
        <f>IF('Formular 3a_1'!O44&lt;1,"",'Formular 3a_1'!O44)</f>
        <v/>
      </c>
      <c r="M43" s="864"/>
      <c r="N43" s="864"/>
      <c r="O43" s="864"/>
      <c r="P43" s="865"/>
      <c r="Q43" s="863" t="str">
        <f>IF('Formular 3a_1'!S44&lt;1,"",'Formular 3a_1'!S44)</f>
        <v/>
      </c>
      <c r="R43" s="864"/>
      <c r="S43" s="864"/>
      <c r="T43" s="864"/>
      <c r="U43" s="864"/>
      <c r="V43" s="865"/>
      <c r="W43" s="863" t="str">
        <f>IF('Formular 3a_1'!W44&lt;1,"",'Formular 3a_1'!W44)</f>
        <v/>
      </c>
      <c r="X43" s="864"/>
      <c r="Y43" s="865"/>
      <c r="Z43" s="870" t="str">
        <f>IF('Formular 3a_1'!Z44&lt;1,"",'Formular 3a_1'!Z44)</f>
        <v/>
      </c>
      <c r="AA43" s="653"/>
    </row>
    <row r="44" spans="1:27" ht="10.199999999999999" customHeight="1" x14ac:dyDescent="0.25">
      <c r="A44" s="760"/>
      <c r="B44" s="866"/>
      <c r="C44" s="867"/>
      <c r="D44" s="867"/>
      <c r="E44" s="867"/>
      <c r="F44" s="868"/>
      <c r="G44" s="866"/>
      <c r="H44" s="867"/>
      <c r="I44" s="867"/>
      <c r="J44" s="867"/>
      <c r="K44" s="868"/>
      <c r="L44" s="866"/>
      <c r="M44" s="867"/>
      <c r="N44" s="867"/>
      <c r="O44" s="867"/>
      <c r="P44" s="868"/>
      <c r="Q44" s="866"/>
      <c r="R44" s="867"/>
      <c r="S44" s="867"/>
      <c r="T44" s="867"/>
      <c r="U44" s="867"/>
      <c r="V44" s="868"/>
      <c r="W44" s="866"/>
      <c r="X44" s="867"/>
      <c r="Y44" s="868"/>
      <c r="Z44" s="871"/>
      <c r="AA44" s="653"/>
    </row>
    <row r="45" spans="1:27" ht="10.199999999999999" customHeight="1" x14ac:dyDescent="0.25">
      <c r="A45" s="759">
        <v>15</v>
      </c>
      <c r="B45" s="863" t="str">
        <f>IF('Formular 3a_1'!B46&lt;1,"",'Formular 3a_1'!B46)</f>
        <v/>
      </c>
      <c r="C45" s="864"/>
      <c r="D45" s="864"/>
      <c r="E45" s="864"/>
      <c r="F45" s="865"/>
      <c r="G45" s="863" t="str">
        <f>IF('Formular 3a_1'!G46&lt;1,"",'Formular 3a_1'!G46)</f>
        <v/>
      </c>
      <c r="H45" s="864"/>
      <c r="I45" s="864"/>
      <c r="J45" s="864"/>
      <c r="K45" s="865"/>
      <c r="L45" s="869" t="str">
        <f>IF('Formular 3a_1'!O46&lt;1,"",'Formular 3a_1'!O46)</f>
        <v/>
      </c>
      <c r="M45" s="864"/>
      <c r="N45" s="864"/>
      <c r="O45" s="864"/>
      <c r="P45" s="865"/>
      <c r="Q45" s="863" t="str">
        <f>IF('Formular 3a_1'!S46&lt;1,"",'Formular 3a_1'!S46)</f>
        <v/>
      </c>
      <c r="R45" s="864"/>
      <c r="S45" s="864"/>
      <c r="T45" s="864"/>
      <c r="U45" s="864"/>
      <c r="V45" s="865"/>
      <c r="W45" s="863" t="str">
        <f>IF('Formular 3a_1'!W46&lt;1,"",'Formular 3a_1'!W46)</f>
        <v/>
      </c>
      <c r="X45" s="864"/>
      <c r="Y45" s="865"/>
      <c r="Z45" s="870" t="str">
        <f>IF('Formular 3a_1'!Z46&lt;1,"",'Formular 3a_1'!Z46)</f>
        <v/>
      </c>
      <c r="AA45" s="653"/>
    </row>
    <row r="46" spans="1:27" ht="10.199999999999999" customHeight="1" x14ac:dyDescent="0.25">
      <c r="A46" s="760"/>
      <c r="B46" s="866"/>
      <c r="C46" s="867"/>
      <c r="D46" s="867"/>
      <c r="E46" s="867"/>
      <c r="F46" s="868"/>
      <c r="G46" s="866"/>
      <c r="H46" s="867"/>
      <c r="I46" s="867"/>
      <c r="J46" s="867"/>
      <c r="K46" s="868"/>
      <c r="L46" s="866"/>
      <c r="M46" s="867"/>
      <c r="N46" s="867"/>
      <c r="O46" s="867"/>
      <c r="P46" s="868"/>
      <c r="Q46" s="866"/>
      <c r="R46" s="867"/>
      <c r="S46" s="867"/>
      <c r="T46" s="867"/>
      <c r="U46" s="867"/>
      <c r="V46" s="868"/>
      <c r="W46" s="866"/>
      <c r="X46" s="867"/>
      <c r="Y46" s="868"/>
      <c r="Z46" s="871"/>
      <c r="AA46" s="653"/>
    </row>
    <row r="47" spans="1:27" ht="10.199999999999999" customHeight="1" x14ac:dyDescent="0.25">
      <c r="A47" s="759">
        <v>16</v>
      </c>
      <c r="B47" s="863" t="str">
        <f>IF('Formular 3a_1'!B48&lt;1,"",'Formular 3a_1'!B48)</f>
        <v/>
      </c>
      <c r="C47" s="864"/>
      <c r="D47" s="864"/>
      <c r="E47" s="864"/>
      <c r="F47" s="865"/>
      <c r="G47" s="863" t="str">
        <f>IF('Formular 3a_1'!G48&lt;1,"",'Formular 3a_1'!G48)</f>
        <v/>
      </c>
      <c r="H47" s="864"/>
      <c r="I47" s="864"/>
      <c r="J47" s="864"/>
      <c r="K47" s="865"/>
      <c r="L47" s="869" t="str">
        <f>IF('Formular 3a_1'!O48&lt;1,"",'Formular 3a_1'!O48)</f>
        <v/>
      </c>
      <c r="M47" s="864"/>
      <c r="N47" s="864"/>
      <c r="O47" s="864"/>
      <c r="P47" s="865"/>
      <c r="Q47" s="863" t="str">
        <f>IF('Formular 3a_1'!S48&lt;1,"",'Formular 3a_1'!S48)</f>
        <v/>
      </c>
      <c r="R47" s="864"/>
      <c r="S47" s="864"/>
      <c r="T47" s="864"/>
      <c r="U47" s="864"/>
      <c r="V47" s="865"/>
      <c r="W47" s="863" t="str">
        <f>IF('Formular 3a_1'!W48&lt;1,"",'Formular 3a_1'!W48)</f>
        <v/>
      </c>
      <c r="X47" s="864"/>
      <c r="Y47" s="865"/>
      <c r="Z47" s="870" t="str">
        <f>IF('Formular 3a_1'!Z48&lt;1,"",'Formular 3a_1'!Z48)</f>
        <v/>
      </c>
      <c r="AA47" s="653"/>
    </row>
    <row r="48" spans="1:27" ht="10.199999999999999" customHeight="1" x14ac:dyDescent="0.25">
      <c r="A48" s="760"/>
      <c r="B48" s="866"/>
      <c r="C48" s="867"/>
      <c r="D48" s="867"/>
      <c r="E48" s="867"/>
      <c r="F48" s="868"/>
      <c r="G48" s="866"/>
      <c r="H48" s="867"/>
      <c r="I48" s="867"/>
      <c r="J48" s="867"/>
      <c r="K48" s="868"/>
      <c r="L48" s="866"/>
      <c r="M48" s="867"/>
      <c r="N48" s="867"/>
      <c r="O48" s="867"/>
      <c r="P48" s="868"/>
      <c r="Q48" s="866"/>
      <c r="R48" s="867"/>
      <c r="S48" s="867"/>
      <c r="T48" s="867"/>
      <c r="U48" s="867"/>
      <c r="V48" s="868"/>
      <c r="W48" s="866"/>
      <c r="X48" s="867"/>
      <c r="Y48" s="868"/>
      <c r="Z48" s="871"/>
      <c r="AA48" s="653"/>
    </row>
    <row r="49" spans="1:27" ht="10.199999999999999" customHeight="1" x14ac:dyDescent="0.25">
      <c r="A49" s="759">
        <v>17</v>
      </c>
      <c r="B49" s="863" t="str">
        <f>IF('Formular 3a_1'!B50&lt;1,"",'Formular 3a_1'!B50)</f>
        <v/>
      </c>
      <c r="C49" s="864"/>
      <c r="D49" s="864"/>
      <c r="E49" s="864"/>
      <c r="F49" s="865"/>
      <c r="G49" s="863" t="str">
        <f>IF('Formular 3a_1'!G50&lt;1,"",'Formular 3a_1'!G50)</f>
        <v/>
      </c>
      <c r="H49" s="864"/>
      <c r="I49" s="864"/>
      <c r="J49" s="864"/>
      <c r="K49" s="865"/>
      <c r="L49" s="869" t="str">
        <f>IF('Formular 3a_1'!O50&lt;1,"",'Formular 3a_1'!O50)</f>
        <v/>
      </c>
      <c r="M49" s="864"/>
      <c r="N49" s="864"/>
      <c r="O49" s="864"/>
      <c r="P49" s="865"/>
      <c r="Q49" s="863" t="str">
        <f>IF('Formular 3a_1'!S50&lt;1,"",'Formular 3a_1'!S50)</f>
        <v/>
      </c>
      <c r="R49" s="864"/>
      <c r="S49" s="864"/>
      <c r="T49" s="864"/>
      <c r="U49" s="864"/>
      <c r="V49" s="865"/>
      <c r="W49" s="863" t="str">
        <f>IF('Formular 3a_1'!W50&lt;1,"",'Formular 3a_1'!W50)</f>
        <v/>
      </c>
      <c r="X49" s="864"/>
      <c r="Y49" s="865"/>
      <c r="Z49" s="870" t="str">
        <f>IF('Formular 3a_1'!Z50&lt;1,"",'Formular 3a_1'!Z50)</f>
        <v/>
      </c>
      <c r="AA49" s="653"/>
    </row>
    <row r="50" spans="1:27" ht="10.199999999999999" customHeight="1" x14ac:dyDescent="0.25">
      <c r="A50" s="760"/>
      <c r="B50" s="866"/>
      <c r="C50" s="867"/>
      <c r="D50" s="867"/>
      <c r="E50" s="867"/>
      <c r="F50" s="868"/>
      <c r="G50" s="866"/>
      <c r="H50" s="867"/>
      <c r="I50" s="867"/>
      <c r="J50" s="867"/>
      <c r="K50" s="868"/>
      <c r="L50" s="866"/>
      <c r="M50" s="867"/>
      <c r="N50" s="867"/>
      <c r="O50" s="867"/>
      <c r="P50" s="868"/>
      <c r="Q50" s="866"/>
      <c r="R50" s="867"/>
      <c r="S50" s="867"/>
      <c r="T50" s="867"/>
      <c r="U50" s="867"/>
      <c r="V50" s="868"/>
      <c r="W50" s="866"/>
      <c r="X50" s="867"/>
      <c r="Y50" s="868"/>
      <c r="Z50" s="871"/>
      <c r="AA50" s="653"/>
    </row>
    <row r="51" spans="1:27" ht="10.199999999999999" customHeight="1" x14ac:dyDescent="0.25">
      <c r="A51" s="759">
        <v>18</v>
      </c>
      <c r="B51" s="863" t="str">
        <f>IF('Formular 3a_1'!B52&lt;1,"",'Formular 3a_1'!B52)</f>
        <v/>
      </c>
      <c r="C51" s="864"/>
      <c r="D51" s="864"/>
      <c r="E51" s="864"/>
      <c r="F51" s="865"/>
      <c r="G51" s="863" t="str">
        <f>IF('Formular 3a_1'!G52&lt;1,"",'Formular 3a_1'!G52)</f>
        <v/>
      </c>
      <c r="H51" s="864"/>
      <c r="I51" s="864"/>
      <c r="J51" s="864"/>
      <c r="K51" s="865"/>
      <c r="L51" s="869" t="str">
        <f>IF('Formular 3a_1'!O52&lt;1,"",'Formular 3a_1'!O52)</f>
        <v/>
      </c>
      <c r="M51" s="864"/>
      <c r="N51" s="864"/>
      <c r="O51" s="864"/>
      <c r="P51" s="865"/>
      <c r="Q51" s="863" t="str">
        <f>IF('Formular 3a_1'!S52&lt;1,"",'Formular 3a_1'!S52)</f>
        <v/>
      </c>
      <c r="R51" s="864"/>
      <c r="S51" s="864"/>
      <c r="T51" s="864"/>
      <c r="U51" s="864"/>
      <c r="V51" s="865"/>
      <c r="W51" s="863" t="str">
        <f>IF('Formular 3a_1'!W52&lt;1,"",'Formular 3a_1'!W52)</f>
        <v/>
      </c>
      <c r="X51" s="864"/>
      <c r="Y51" s="865"/>
      <c r="Z51" s="870" t="str">
        <f>IF('Formular 3a_1'!Z52&lt;1,"",'Formular 3a_1'!Z52)</f>
        <v/>
      </c>
      <c r="AA51" s="653"/>
    </row>
    <row r="52" spans="1:27" ht="10.199999999999999" customHeight="1" x14ac:dyDescent="0.25">
      <c r="A52" s="760"/>
      <c r="B52" s="866"/>
      <c r="C52" s="867"/>
      <c r="D52" s="867"/>
      <c r="E52" s="867"/>
      <c r="F52" s="868"/>
      <c r="G52" s="866"/>
      <c r="H52" s="867"/>
      <c r="I52" s="867"/>
      <c r="J52" s="867"/>
      <c r="K52" s="868"/>
      <c r="L52" s="866"/>
      <c r="M52" s="867"/>
      <c r="N52" s="867"/>
      <c r="O52" s="867"/>
      <c r="P52" s="868"/>
      <c r="Q52" s="866"/>
      <c r="R52" s="867"/>
      <c r="S52" s="867"/>
      <c r="T52" s="867"/>
      <c r="U52" s="867"/>
      <c r="V52" s="868"/>
      <c r="W52" s="866"/>
      <c r="X52" s="867"/>
      <c r="Y52" s="868"/>
      <c r="Z52" s="871"/>
      <c r="AA52" s="653"/>
    </row>
    <row r="53" spans="1:27" ht="10.199999999999999" customHeight="1" x14ac:dyDescent="0.25">
      <c r="A53" s="759">
        <v>19</v>
      </c>
      <c r="B53" s="863" t="str">
        <f>IF('Formular 3a_1'!B54&lt;1,"",'Formular 3a_1'!B54)</f>
        <v/>
      </c>
      <c r="C53" s="864"/>
      <c r="D53" s="864"/>
      <c r="E53" s="864"/>
      <c r="F53" s="865"/>
      <c r="G53" s="863" t="str">
        <f>IF('Formular 3a_1'!G54&lt;1,"",'Formular 3a_1'!G54)</f>
        <v/>
      </c>
      <c r="H53" s="864"/>
      <c r="I53" s="864"/>
      <c r="J53" s="864"/>
      <c r="K53" s="865"/>
      <c r="L53" s="869" t="str">
        <f>IF('Formular 3a_1'!O54&lt;1,"",'Formular 3a_1'!O54)</f>
        <v/>
      </c>
      <c r="M53" s="864"/>
      <c r="N53" s="864"/>
      <c r="O53" s="864"/>
      <c r="P53" s="865"/>
      <c r="Q53" s="863" t="str">
        <f>IF('Formular 3a_1'!S54&lt;1,"",'Formular 3a_1'!S54)</f>
        <v/>
      </c>
      <c r="R53" s="864"/>
      <c r="S53" s="864"/>
      <c r="T53" s="864"/>
      <c r="U53" s="864"/>
      <c r="V53" s="865"/>
      <c r="W53" s="863" t="str">
        <f>IF('Formular 3a_1'!W54&lt;1,"",'Formular 3a_1'!W54)</f>
        <v/>
      </c>
      <c r="X53" s="864"/>
      <c r="Y53" s="865"/>
      <c r="Z53" s="870" t="str">
        <f>IF('Formular 3a_1'!Z54&lt;1,"",'Formular 3a_1'!Z54)</f>
        <v/>
      </c>
      <c r="AA53" s="653"/>
    </row>
    <row r="54" spans="1:27" ht="10.199999999999999" customHeight="1" x14ac:dyDescent="0.25">
      <c r="A54" s="760"/>
      <c r="B54" s="866"/>
      <c r="C54" s="867"/>
      <c r="D54" s="867"/>
      <c r="E54" s="867"/>
      <c r="F54" s="868"/>
      <c r="G54" s="866"/>
      <c r="H54" s="867"/>
      <c r="I54" s="867"/>
      <c r="J54" s="867"/>
      <c r="K54" s="868"/>
      <c r="L54" s="866"/>
      <c r="M54" s="867"/>
      <c r="N54" s="867"/>
      <c r="O54" s="867"/>
      <c r="P54" s="868"/>
      <c r="Q54" s="866"/>
      <c r="R54" s="867"/>
      <c r="S54" s="867"/>
      <c r="T54" s="867"/>
      <c r="U54" s="867"/>
      <c r="V54" s="868"/>
      <c r="W54" s="866"/>
      <c r="X54" s="867"/>
      <c r="Y54" s="868"/>
      <c r="Z54" s="871"/>
      <c r="AA54" s="653"/>
    </row>
    <row r="55" spans="1:27" ht="10.199999999999999" customHeight="1" x14ac:dyDescent="0.25">
      <c r="A55" s="759">
        <v>20</v>
      </c>
      <c r="B55" s="863" t="str">
        <f>IF('Formular 3a_1'!B56&lt;1,"",'Formular 3a_1'!B56)</f>
        <v/>
      </c>
      <c r="C55" s="864"/>
      <c r="D55" s="864"/>
      <c r="E55" s="864"/>
      <c r="F55" s="865"/>
      <c r="G55" s="863" t="str">
        <f>IF('Formular 3a_1'!G56&lt;1,"",'Formular 3a_1'!G56)</f>
        <v/>
      </c>
      <c r="H55" s="864"/>
      <c r="I55" s="864"/>
      <c r="J55" s="864"/>
      <c r="K55" s="865"/>
      <c r="L55" s="869" t="str">
        <f>IF('Formular 3a_1'!O56&lt;1,"",'Formular 3a_1'!O56)</f>
        <v/>
      </c>
      <c r="M55" s="864"/>
      <c r="N55" s="864"/>
      <c r="O55" s="864"/>
      <c r="P55" s="865"/>
      <c r="Q55" s="863" t="str">
        <f>IF('Formular 3a_1'!S56&lt;1,"",'Formular 3a_1'!S56)</f>
        <v/>
      </c>
      <c r="R55" s="864"/>
      <c r="S55" s="864"/>
      <c r="T55" s="864"/>
      <c r="U55" s="864"/>
      <c r="V55" s="865"/>
      <c r="W55" s="863" t="str">
        <f>IF('Formular 3a_1'!W56&lt;1,"",'Formular 3a_1'!W56)</f>
        <v/>
      </c>
      <c r="X55" s="864"/>
      <c r="Y55" s="865"/>
      <c r="Z55" s="870" t="str">
        <f>IF('Formular 3a_1'!Z56&lt;1,"",'Formular 3a_1'!Z56)</f>
        <v/>
      </c>
      <c r="AA55" s="653"/>
    </row>
    <row r="56" spans="1:27" ht="10.199999999999999" customHeight="1" x14ac:dyDescent="0.25">
      <c r="A56" s="760"/>
      <c r="B56" s="866"/>
      <c r="C56" s="867"/>
      <c r="D56" s="867"/>
      <c r="E56" s="867"/>
      <c r="F56" s="868"/>
      <c r="G56" s="866"/>
      <c r="H56" s="867"/>
      <c r="I56" s="867"/>
      <c r="J56" s="867"/>
      <c r="K56" s="868"/>
      <c r="L56" s="866"/>
      <c r="M56" s="867"/>
      <c r="N56" s="867"/>
      <c r="O56" s="867"/>
      <c r="P56" s="868"/>
      <c r="Q56" s="866"/>
      <c r="R56" s="867"/>
      <c r="S56" s="867"/>
      <c r="T56" s="867"/>
      <c r="U56" s="867"/>
      <c r="V56" s="868"/>
      <c r="W56" s="866"/>
      <c r="X56" s="867"/>
      <c r="Y56" s="868"/>
      <c r="Z56" s="871"/>
      <c r="AA56" s="653"/>
    </row>
    <row r="57" spans="1:27" ht="10.199999999999999" customHeight="1" x14ac:dyDescent="0.25">
      <c r="A57" s="759">
        <v>21</v>
      </c>
      <c r="B57" s="863" t="str">
        <f>IF('Formular 3a_1'!B58&lt;1,"",'Formular 3a_1'!B58)</f>
        <v/>
      </c>
      <c r="C57" s="864"/>
      <c r="D57" s="864"/>
      <c r="E57" s="864"/>
      <c r="F57" s="865"/>
      <c r="G57" s="863" t="str">
        <f>IF('Formular 3a_1'!G58&lt;1,"",'Formular 3a_1'!G58)</f>
        <v/>
      </c>
      <c r="H57" s="864"/>
      <c r="I57" s="864"/>
      <c r="J57" s="864"/>
      <c r="K57" s="865"/>
      <c r="L57" s="869" t="str">
        <f>IF('Formular 3a_1'!O58&lt;1,"",'Formular 3a_1'!O58)</f>
        <v/>
      </c>
      <c r="M57" s="864"/>
      <c r="N57" s="864"/>
      <c r="O57" s="864"/>
      <c r="P57" s="865"/>
      <c r="Q57" s="863" t="str">
        <f>IF('Formular 3a_1'!S58&lt;1,"",'Formular 3a_1'!S58)</f>
        <v/>
      </c>
      <c r="R57" s="864"/>
      <c r="S57" s="864"/>
      <c r="T57" s="864"/>
      <c r="U57" s="864"/>
      <c r="V57" s="865"/>
      <c r="W57" s="863" t="str">
        <f>IF('Formular 3a_1'!W58&lt;1,"",'Formular 3a_1'!W58)</f>
        <v/>
      </c>
      <c r="X57" s="864"/>
      <c r="Y57" s="865"/>
      <c r="Z57" s="870" t="str">
        <f>IF('Formular 3a_1'!Z58&lt;1,"",'Formular 3a_1'!Z58)</f>
        <v/>
      </c>
      <c r="AA57" s="653"/>
    </row>
    <row r="58" spans="1:27" ht="10.199999999999999" customHeight="1" x14ac:dyDescent="0.25">
      <c r="A58" s="760"/>
      <c r="B58" s="866"/>
      <c r="C58" s="867"/>
      <c r="D58" s="867"/>
      <c r="E58" s="867"/>
      <c r="F58" s="868"/>
      <c r="G58" s="866"/>
      <c r="H58" s="867"/>
      <c r="I58" s="867"/>
      <c r="J58" s="867"/>
      <c r="K58" s="868"/>
      <c r="L58" s="866"/>
      <c r="M58" s="867"/>
      <c r="N58" s="867"/>
      <c r="O58" s="867"/>
      <c r="P58" s="868"/>
      <c r="Q58" s="866"/>
      <c r="R58" s="867"/>
      <c r="S58" s="867"/>
      <c r="T58" s="867"/>
      <c r="U58" s="867"/>
      <c r="V58" s="868"/>
      <c r="W58" s="866"/>
      <c r="X58" s="867"/>
      <c r="Y58" s="868"/>
      <c r="Z58" s="871"/>
      <c r="AA58" s="653"/>
    </row>
    <row r="59" spans="1:27" ht="10.199999999999999" customHeight="1" x14ac:dyDescent="0.25">
      <c r="A59" s="759">
        <v>22</v>
      </c>
      <c r="B59" s="863" t="str">
        <f>IF('Formular 3a_1'!B60&lt;1,"",'Formular 3a_1'!B60)</f>
        <v/>
      </c>
      <c r="C59" s="864"/>
      <c r="D59" s="864"/>
      <c r="E59" s="864"/>
      <c r="F59" s="865"/>
      <c r="G59" s="863" t="str">
        <f>IF('Formular 3a_1'!G60&lt;1,"",'Formular 3a_1'!G60)</f>
        <v/>
      </c>
      <c r="H59" s="864"/>
      <c r="I59" s="864"/>
      <c r="J59" s="864"/>
      <c r="K59" s="865"/>
      <c r="L59" s="869" t="str">
        <f>IF('Formular 3a_1'!O60&lt;1,"",'Formular 3a_1'!O60)</f>
        <v/>
      </c>
      <c r="M59" s="864"/>
      <c r="N59" s="864"/>
      <c r="O59" s="864"/>
      <c r="P59" s="865"/>
      <c r="Q59" s="863" t="str">
        <f>IF('Formular 3a_1'!S60&lt;1,"",'Formular 3a_1'!S60)</f>
        <v/>
      </c>
      <c r="R59" s="864"/>
      <c r="S59" s="864"/>
      <c r="T59" s="864"/>
      <c r="U59" s="864"/>
      <c r="V59" s="865"/>
      <c r="W59" s="863" t="str">
        <f>IF('Formular 3a_1'!W60&lt;1,"",'Formular 3a_1'!W60)</f>
        <v/>
      </c>
      <c r="X59" s="864"/>
      <c r="Y59" s="865"/>
      <c r="Z59" s="870" t="str">
        <f>IF('Formular 3a_1'!Z60&lt;1,"",'Formular 3a_1'!Z60)</f>
        <v/>
      </c>
      <c r="AA59" s="653"/>
    </row>
    <row r="60" spans="1:27" ht="10.199999999999999" customHeight="1" x14ac:dyDescent="0.25">
      <c r="A60" s="760"/>
      <c r="B60" s="866"/>
      <c r="C60" s="867"/>
      <c r="D60" s="867"/>
      <c r="E60" s="867"/>
      <c r="F60" s="868"/>
      <c r="G60" s="866"/>
      <c r="H60" s="867"/>
      <c r="I60" s="867"/>
      <c r="J60" s="867"/>
      <c r="K60" s="868"/>
      <c r="L60" s="866"/>
      <c r="M60" s="867"/>
      <c r="N60" s="867"/>
      <c r="O60" s="867"/>
      <c r="P60" s="868"/>
      <c r="Q60" s="866"/>
      <c r="R60" s="867"/>
      <c r="S60" s="867"/>
      <c r="T60" s="867"/>
      <c r="U60" s="867"/>
      <c r="V60" s="868"/>
      <c r="W60" s="866"/>
      <c r="X60" s="867"/>
      <c r="Y60" s="868"/>
      <c r="Z60" s="871"/>
      <c r="AA60" s="653"/>
    </row>
    <row r="61" spans="1:27" ht="10.199999999999999" customHeight="1" x14ac:dyDescent="0.25">
      <c r="A61" s="759">
        <v>23</v>
      </c>
      <c r="B61" s="863" t="str">
        <f>IF('Formular 3a_1'!B62&lt;1,"",'Formular 3a_1'!B62)</f>
        <v/>
      </c>
      <c r="C61" s="864"/>
      <c r="D61" s="864"/>
      <c r="E61" s="864"/>
      <c r="F61" s="865"/>
      <c r="G61" s="863" t="str">
        <f>IF('Formular 3a_1'!G62&lt;1,"",'Formular 3a_1'!G62)</f>
        <v/>
      </c>
      <c r="H61" s="864"/>
      <c r="I61" s="864"/>
      <c r="J61" s="864"/>
      <c r="K61" s="865"/>
      <c r="L61" s="869" t="str">
        <f>IF('Formular 3a_1'!O62&lt;1,"",'Formular 3a_1'!O62)</f>
        <v/>
      </c>
      <c r="M61" s="864"/>
      <c r="N61" s="864"/>
      <c r="O61" s="864"/>
      <c r="P61" s="865"/>
      <c r="Q61" s="863" t="str">
        <f>IF('Formular 3a_1'!S62&lt;1,"",'Formular 3a_1'!S62)</f>
        <v/>
      </c>
      <c r="R61" s="864"/>
      <c r="S61" s="864"/>
      <c r="T61" s="864"/>
      <c r="U61" s="864"/>
      <c r="V61" s="865"/>
      <c r="W61" s="863" t="str">
        <f>IF('Formular 3a_1'!W62&lt;1,"",'Formular 3a_1'!W62)</f>
        <v/>
      </c>
      <c r="X61" s="864"/>
      <c r="Y61" s="865"/>
      <c r="Z61" s="870" t="str">
        <f>IF('Formular 3a_1'!Z62&lt;1,"",'Formular 3a_1'!Z62)</f>
        <v/>
      </c>
      <c r="AA61" s="653"/>
    </row>
    <row r="62" spans="1:27" ht="10.199999999999999" customHeight="1" x14ac:dyDescent="0.25">
      <c r="A62" s="760"/>
      <c r="B62" s="866"/>
      <c r="C62" s="867"/>
      <c r="D62" s="867"/>
      <c r="E62" s="867"/>
      <c r="F62" s="868"/>
      <c r="G62" s="866"/>
      <c r="H62" s="867"/>
      <c r="I62" s="867"/>
      <c r="J62" s="867"/>
      <c r="K62" s="868"/>
      <c r="L62" s="866"/>
      <c r="M62" s="867"/>
      <c r="N62" s="867"/>
      <c r="O62" s="867"/>
      <c r="P62" s="868"/>
      <c r="Q62" s="866"/>
      <c r="R62" s="867"/>
      <c r="S62" s="867"/>
      <c r="T62" s="867"/>
      <c r="U62" s="867"/>
      <c r="V62" s="868"/>
      <c r="W62" s="866"/>
      <c r="X62" s="867"/>
      <c r="Y62" s="868"/>
      <c r="Z62" s="871"/>
      <c r="AA62" s="653"/>
    </row>
    <row r="63" spans="1:27" ht="10.199999999999999" customHeight="1" x14ac:dyDescent="0.25">
      <c r="A63" s="759">
        <v>24</v>
      </c>
      <c r="B63" s="863" t="str">
        <f>IF('Formular 3a_1'!B64&lt;1,"",'Formular 3a_1'!B64)</f>
        <v/>
      </c>
      <c r="C63" s="864"/>
      <c r="D63" s="864"/>
      <c r="E63" s="864"/>
      <c r="F63" s="865"/>
      <c r="G63" s="863" t="str">
        <f>IF('Formular 3a_1'!G64&lt;1,"",'Formular 3a_1'!G64)</f>
        <v/>
      </c>
      <c r="H63" s="864"/>
      <c r="I63" s="864"/>
      <c r="J63" s="864"/>
      <c r="K63" s="865"/>
      <c r="L63" s="869" t="str">
        <f>IF('Formular 3a_1'!O64&lt;1,"",'Formular 3a_1'!O64)</f>
        <v/>
      </c>
      <c r="M63" s="864"/>
      <c r="N63" s="864"/>
      <c r="O63" s="864"/>
      <c r="P63" s="865"/>
      <c r="Q63" s="863" t="str">
        <f>IF('Formular 3a_1'!S64&lt;1,"",'Formular 3a_1'!S64)</f>
        <v/>
      </c>
      <c r="R63" s="864"/>
      <c r="S63" s="864"/>
      <c r="T63" s="864"/>
      <c r="U63" s="864"/>
      <c r="V63" s="865"/>
      <c r="W63" s="863" t="str">
        <f>IF('Formular 3a_1'!W64&lt;1,"",'Formular 3a_1'!W64)</f>
        <v/>
      </c>
      <c r="X63" s="864"/>
      <c r="Y63" s="865"/>
      <c r="Z63" s="870" t="str">
        <f>IF('Formular 3a_1'!Z64&lt;1,"",'Formular 3a_1'!Z64)</f>
        <v/>
      </c>
      <c r="AA63" s="653"/>
    </row>
    <row r="64" spans="1:27" ht="10.199999999999999" customHeight="1" x14ac:dyDescent="0.25">
      <c r="A64" s="760"/>
      <c r="B64" s="866"/>
      <c r="C64" s="867"/>
      <c r="D64" s="867"/>
      <c r="E64" s="867"/>
      <c r="F64" s="868"/>
      <c r="G64" s="866"/>
      <c r="H64" s="867"/>
      <c r="I64" s="867"/>
      <c r="J64" s="867"/>
      <c r="K64" s="868"/>
      <c r="L64" s="866"/>
      <c r="M64" s="867"/>
      <c r="N64" s="867"/>
      <c r="O64" s="867"/>
      <c r="P64" s="868"/>
      <c r="Q64" s="866"/>
      <c r="R64" s="867"/>
      <c r="S64" s="867"/>
      <c r="T64" s="867"/>
      <c r="U64" s="867"/>
      <c r="V64" s="868"/>
      <c r="W64" s="866"/>
      <c r="X64" s="867"/>
      <c r="Y64" s="868"/>
      <c r="Z64" s="871"/>
      <c r="AA64" s="653"/>
    </row>
    <row r="65" spans="1:27" ht="10.199999999999999" customHeight="1" x14ac:dyDescent="0.25">
      <c r="A65" s="759">
        <v>25</v>
      </c>
      <c r="B65" s="863" t="str">
        <f>IF('Formular 3a_1'!B66&lt;1,"",'Formular 3a_1'!B66)</f>
        <v/>
      </c>
      <c r="C65" s="864"/>
      <c r="D65" s="864"/>
      <c r="E65" s="864"/>
      <c r="F65" s="865"/>
      <c r="G65" s="863" t="str">
        <f>IF('Formular 3a_1'!G66&lt;1,"",'Formular 3a_1'!G66)</f>
        <v/>
      </c>
      <c r="H65" s="864"/>
      <c r="I65" s="864"/>
      <c r="J65" s="864"/>
      <c r="K65" s="865"/>
      <c r="L65" s="869" t="str">
        <f>IF('Formular 3a_1'!O66&lt;1,"",'Formular 3a_1'!O66)</f>
        <v/>
      </c>
      <c r="M65" s="864"/>
      <c r="N65" s="864"/>
      <c r="O65" s="864"/>
      <c r="P65" s="865"/>
      <c r="Q65" s="863" t="str">
        <f>IF('Formular 3a_1'!S66&lt;1,"",'Formular 3a_1'!S66)</f>
        <v/>
      </c>
      <c r="R65" s="864"/>
      <c r="S65" s="864"/>
      <c r="T65" s="864"/>
      <c r="U65" s="864"/>
      <c r="V65" s="865"/>
      <c r="W65" s="863" t="str">
        <f>IF('Formular 3a_1'!W66&lt;1,"",'Formular 3a_1'!W66)</f>
        <v/>
      </c>
      <c r="X65" s="864"/>
      <c r="Y65" s="865"/>
      <c r="Z65" s="870" t="str">
        <f>IF('Formular 3a_1'!Z66&lt;1,"",'Formular 3a_1'!Z66)</f>
        <v/>
      </c>
      <c r="AA65" s="653"/>
    </row>
    <row r="66" spans="1:27" ht="10.199999999999999" customHeight="1" x14ac:dyDescent="0.25">
      <c r="A66" s="760"/>
      <c r="B66" s="866"/>
      <c r="C66" s="867"/>
      <c r="D66" s="867"/>
      <c r="E66" s="867"/>
      <c r="F66" s="868"/>
      <c r="G66" s="866"/>
      <c r="H66" s="867"/>
      <c r="I66" s="867"/>
      <c r="J66" s="867"/>
      <c r="K66" s="868"/>
      <c r="L66" s="866"/>
      <c r="M66" s="867"/>
      <c r="N66" s="867"/>
      <c r="O66" s="867"/>
      <c r="P66" s="868"/>
      <c r="Q66" s="866"/>
      <c r="R66" s="867"/>
      <c r="S66" s="867"/>
      <c r="T66" s="867"/>
      <c r="U66" s="867"/>
      <c r="V66" s="868"/>
      <c r="W66" s="866"/>
      <c r="X66" s="867"/>
      <c r="Y66" s="868"/>
      <c r="Z66" s="871"/>
      <c r="AA66" s="653"/>
    </row>
    <row r="67" spans="1:27" ht="10.199999999999999" customHeight="1" x14ac:dyDescent="0.25">
      <c r="A67" s="759">
        <v>26</v>
      </c>
      <c r="B67" s="863" t="str">
        <f>IF('Formular 3a_1'!B68&lt;1,"",'Formular 3a_1'!B68)</f>
        <v/>
      </c>
      <c r="C67" s="864"/>
      <c r="D67" s="864"/>
      <c r="E67" s="864"/>
      <c r="F67" s="865"/>
      <c r="G67" s="863" t="str">
        <f>IF('Formular 3a_1'!G68&lt;1,"",'Formular 3a_1'!G68)</f>
        <v/>
      </c>
      <c r="H67" s="864"/>
      <c r="I67" s="864"/>
      <c r="J67" s="864"/>
      <c r="K67" s="865"/>
      <c r="L67" s="869" t="str">
        <f>IF('Formular 3a_1'!O68&lt;1,"",'Formular 3a_1'!O68)</f>
        <v/>
      </c>
      <c r="M67" s="864"/>
      <c r="N67" s="864"/>
      <c r="O67" s="864"/>
      <c r="P67" s="865"/>
      <c r="Q67" s="863" t="str">
        <f>IF('Formular 3a_1'!S68&lt;1,"",'Formular 3a_1'!S68)</f>
        <v/>
      </c>
      <c r="R67" s="864"/>
      <c r="S67" s="864"/>
      <c r="T67" s="864"/>
      <c r="U67" s="864"/>
      <c r="V67" s="865"/>
      <c r="W67" s="863" t="str">
        <f>IF('Formular 3a_1'!W68&lt;1,"",'Formular 3a_1'!W68)</f>
        <v/>
      </c>
      <c r="X67" s="864"/>
      <c r="Y67" s="865"/>
      <c r="Z67" s="870" t="str">
        <f>IF('Formular 3a_1'!Z68&lt;1,"",'Formular 3a_1'!Z68)</f>
        <v/>
      </c>
      <c r="AA67" s="653"/>
    </row>
    <row r="68" spans="1:27" ht="10.199999999999999" customHeight="1" x14ac:dyDescent="0.25">
      <c r="A68" s="760"/>
      <c r="B68" s="866"/>
      <c r="C68" s="867"/>
      <c r="D68" s="867"/>
      <c r="E68" s="867"/>
      <c r="F68" s="868"/>
      <c r="G68" s="866"/>
      <c r="H68" s="867"/>
      <c r="I68" s="867"/>
      <c r="J68" s="867"/>
      <c r="K68" s="868"/>
      <c r="L68" s="866"/>
      <c r="M68" s="867"/>
      <c r="N68" s="867"/>
      <c r="O68" s="867"/>
      <c r="P68" s="868"/>
      <c r="Q68" s="866"/>
      <c r="R68" s="867"/>
      <c r="S68" s="867"/>
      <c r="T68" s="867"/>
      <c r="U68" s="867"/>
      <c r="V68" s="868"/>
      <c r="W68" s="866"/>
      <c r="X68" s="867"/>
      <c r="Y68" s="868"/>
      <c r="Z68" s="871"/>
      <c r="AA68" s="653"/>
    </row>
    <row r="69" spans="1:27" ht="10.199999999999999" customHeight="1" x14ac:dyDescent="0.25">
      <c r="A69" s="759">
        <v>27</v>
      </c>
      <c r="B69" s="863" t="str">
        <f>IF('Formular 3a_1'!B70&lt;1,"",'Formular 3a_1'!B70)</f>
        <v/>
      </c>
      <c r="C69" s="864"/>
      <c r="D69" s="864"/>
      <c r="E69" s="864"/>
      <c r="F69" s="865"/>
      <c r="G69" s="863" t="str">
        <f>IF('Formular 3a_1'!G70&lt;1,"",'Formular 3a_1'!G70)</f>
        <v/>
      </c>
      <c r="H69" s="864"/>
      <c r="I69" s="864"/>
      <c r="J69" s="864"/>
      <c r="K69" s="865"/>
      <c r="L69" s="869" t="str">
        <f>IF('Formular 3a_1'!O70&lt;1,"",'Formular 3a_1'!O70)</f>
        <v/>
      </c>
      <c r="M69" s="864"/>
      <c r="N69" s="864"/>
      <c r="O69" s="864"/>
      <c r="P69" s="865"/>
      <c r="Q69" s="863" t="str">
        <f>IF('Formular 3a_1'!S70&lt;1,"",'Formular 3a_1'!S70)</f>
        <v/>
      </c>
      <c r="R69" s="864"/>
      <c r="S69" s="864"/>
      <c r="T69" s="864"/>
      <c r="U69" s="864"/>
      <c r="V69" s="865"/>
      <c r="W69" s="863" t="str">
        <f>IF('Formular 3a_1'!W70&lt;1,"",'Formular 3a_1'!W70)</f>
        <v/>
      </c>
      <c r="X69" s="864"/>
      <c r="Y69" s="865"/>
      <c r="Z69" s="870" t="str">
        <f>IF('Formular 3a_1'!Z70&lt;1,"",'Formular 3a_1'!Z70)</f>
        <v/>
      </c>
      <c r="AA69" s="653"/>
    </row>
    <row r="70" spans="1:27" ht="10.199999999999999" customHeight="1" x14ac:dyDescent="0.25">
      <c r="A70" s="760"/>
      <c r="B70" s="866"/>
      <c r="C70" s="867"/>
      <c r="D70" s="867"/>
      <c r="E70" s="867"/>
      <c r="F70" s="868"/>
      <c r="G70" s="866"/>
      <c r="H70" s="867"/>
      <c r="I70" s="867"/>
      <c r="J70" s="867"/>
      <c r="K70" s="868"/>
      <c r="L70" s="866"/>
      <c r="M70" s="867"/>
      <c r="N70" s="867"/>
      <c r="O70" s="867"/>
      <c r="P70" s="868"/>
      <c r="Q70" s="866"/>
      <c r="R70" s="867"/>
      <c r="S70" s="867"/>
      <c r="T70" s="867"/>
      <c r="U70" s="867"/>
      <c r="V70" s="868"/>
      <c r="W70" s="866"/>
      <c r="X70" s="867"/>
      <c r="Y70" s="868"/>
      <c r="Z70" s="871"/>
      <c r="AA70" s="653"/>
    </row>
    <row r="71" spans="1:27" ht="10.199999999999999" customHeight="1" x14ac:dyDescent="0.25">
      <c r="A71" s="759">
        <v>28</v>
      </c>
      <c r="B71" s="863" t="str">
        <f>IF('Formular 3a_1'!B72&lt;1,"",'Formular 3a_1'!B72)</f>
        <v/>
      </c>
      <c r="C71" s="864"/>
      <c r="D71" s="864"/>
      <c r="E71" s="864"/>
      <c r="F71" s="865"/>
      <c r="G71" s="863" t="str">
        <f>IF('Formular 3a_1'!G72&lt;1,"",'Formular 3a_1'!G72)</f>
        <v/>
      </c>
      <c r="H71" s="864"/>
      <c r="I71" s="864"/>
      <c r="J71" s="864"/>
      <c r="K71" s="865"/>
      <c r="L71" s="869" t="str">
        <f>IF('Formular 3a_1'!O72&lt;1,"",'Formular 3a_1'!O72)</f>
        <v/>
      </c>
      <c r="M71" s="864"/>
      <c r="N71" s="864"/>
      <c r="O71" s="864"/>
      <c r="P71" s="865"/>
      <c r="Q71" s="863" t="str">
        <f>IF('Formular 3a_1'!S72&lt;1,"",'Formular 3a_1'!S72)</f>
        <v/>
      </c>
      <c r="R71" s="864"/>
      <c r="S71" s="864"/>
      <c r="T71" s="864"/>
      <c r="U71" s="864"/>
      <c r="V71" s="865"/>
      <c r="W71" s="863" t="str">
        <f>IF('Formular 3a_1'!W72&lt;1,"",'Formular 3a_1'!W72)</f>
        <v/>
      </c>
      <c r="X71" s="864"/>
      <c r="Y71" s="865"/>
      <c r="Z71" s="870" t="str">
        <f>IF('Formular 3a_1'!Z72&lt;1,"",'Formular 3a_1'!Z72)</f>
        <v/>
      </c>
      <c r="AA71" s="653"/>
    </row>
    <row r="72" spans="1:27" ht="10.199999999999999" customHeight="1" x14ac:dyDescent="0.25">
      <c r="A72" s="760"/>
      <c r="B72" s="866"/>
      <c r="C72" s="867"/>
      <c r="D72" s="867"/>
      <c r="E72" s="867"/>
      <c r="F72" s="868"/>
      <c r="G72" s="866"/>
      <c r="H72" s="867"/>
      <c r="I72" s="867"/>
      <c r="J72" s="867"/>
      <c r="K72" s="868"/>
      <c r="L72" s="866"/>
      <c r="M72" s="867"/>
      <c r="N72" s="867"/>
      <c r="O72" s="867"/>
      <c r="P72" s="868"/>
      <c r="Q72" s="866"/>
      <c r="R72" s="867"/>
      <c r="S72" s="867"/>
      <c r="T72" s="867"/>
      <c r="U72" s="867"/>
      <c r="V72" s="868"/>
      <c r="W72" s="866"/>
      <c r="X72" s="867"/>
      <c r="Y72" s="868"/>
      <c r="Z72" s="871"/>
      <c r="AA72" s="653"/>
    </row>
    <row r="73" spans="1:27" ht="10.199999999999999" customHeight="1" x14ac:dyDescent="0.25">
      <c r="A73" s="759">
        <v>29</v>
      </c>
      <c r="B73" s="863" t="str">
        <f>IF('Formular 3a_1'!B74&lt;1,"",'Formular 3a_1'!B74)</f>
        <v/>
      </c>
      <c r="C73" s="864"/>
      <c r="D73" s="864"/>
      <c r="E73" s="864"/>
      <c r="F73" s="865"/>
      <c r="G73" s="863" t="str">
        <f>IF('Formular 3a_1'!G74&lt;1,"",'Formular 3a_1'!G74)</f>
        <v/>
      </c>
      <c r="H73" s="864"/>
      <c r="I73" s="864"/>
      <c r="J73" s="864"/>
      <c r="K73" s="865"/>
      <c r="L73" s="869" t="str">
        <f>IF('Formular 3a_1'!O74&lt;1,"",'Formular 3a_1'!O74)</f>
        <v/>
      </c>
      <c r="M73" s="864"/>
      <c r="N73" s="864"/>
      <c r="O73" s="864"/>
      <c r="P73" s="865"/>
      <c r="Q73" s="863" t="str">
        <f>IF('Formular 3a_1'!S74&lt;1,"",'Formular 3a_1'!S74)</f>
        <v/>
      </c>
      <c r="R73" s="864"/>
      <c r="S73" s="864"/>
      <c r="T73" s="864"/>
      <c r="U73" s="864"/>
      <c r="V73" s="865"/>
      <c r="W73" s="863" t="str">
        <f>IF('Formular 3a_1'!W74&lt;1,"",'Formular 3a_1'!W74)</f>
        <v/>
      </c>
      <c r="X73" s="864"/>
      <c r="Y73" s="865"/>
      <c r="Z73" s="870" t="str">
        <f>IF('Formular 3a_1'!Z74&lt;1,"",'Formular 3a_1'!Z74)</f>
        <v/>
      </c>
      <c r="AA73" s="653"/>
    </row>
    <row r="74" spans="1:27" ht="10.199999999999999" customHeight="1" x14ac:dyDescent="0.25">
      <c r="A74" s="760"/>
      <c r="B74" s="866"/>
      <c r="C74" s="867"/>
      <c r="D74" s="867"/>
      <c r="E74" s="867"/>
      <c r="F74" s="868"/>
      <c r="G74" s="866"/>
      <c r="H74" s="867"/>
      <c r="I74" s="867"/>
      <c r="J74" s="867"/>
      <c r="K74" s="868"/>
      <c r="L74" s="866"/>
      <c r="M74" s="867"/>
      <c r="N74" s="867"/>
      <c r="O74" s="867"/>
      <c r="P74" s="868"/>
      <c r="Q74" s="866"/>
      <c r="R74" s="867"/>
      <c r="S74" s="867"/>
      <c r="T74" s="867"/>
      <c r="U74" s="867"/>
      <c r="V74" s="868"/>
      <c r="W74" s="866"/>
      <c r="X74" s="867"/>
      <c r="Y74" s="868"/>
      <c r="Z74" s="871"/>
      <c r="AA74" s="653"/>
    </row>
    <row r="75" spans="1:27" ht="10.199999999999999" customHeight="1" x14ac:dyDescent="0.25">
      <c r="A75" s="759">
        <v>30</v>
      </c>
      <c r="B75" s="863" t="str">
        <f>IF('Formular 3a_1'!B76&lt;1,"",'Formular 3a_1'!B76)</f>
        <v/>
      </c>
      <c r="C75" s="864"/>
      <c r="D75" s="864"/>
      <c r="E75" s="864"/>
      <c r="F75" s="865"/>
      <c r="G75" s="863" t="str">
        <f>IF('Formular 3a_1'!G76&lt;1,"",'Formular 3a_1'!G76)</f>
        <v/>
      </c>
      <c r="H75" s="864"/>
      <c r="I75" s="864"/>
      <c r="J75" s="864"/>
      <c r="K75" s="865"/>
      <c r="L75" s="869" t="str">
        <f>IF('Formular 3a_1'!O76&lt;1,"",'Formular 3a_1'!O76)</f>
        <v/>
      </c>
      <c r="M75" s="864"/>
      <c r="N75" s="864"/>
      <c r="O75" s="864"/>
      <c r="P75" s="865"/>
      <c r="Q75" s="863" t="str">
        <f>IF('Formular 3a_1'!S76&lt;1,"",'Formular 3a_1'!S76)</f>
        <v/>
      </c>
      <c r="R75" s="864"/>
      <c r="S75" s="864"/>
      <c r="T75" s="864"/>
      <c r="U75" s="864"/>
      <c r="V75" s="865"/>
      <c r="W75" s="863" t="str">
        <f>IF('Formular 3a_1'!W76&lt;1,"",'Formular 3a_1'!W76)</f>
        <v/>
      </c>
      <c r="X75" s="864"/>
      <c r="Y75" s="865"/>
      <c r="Z75" s="870" t="str">
        <f>IF('Formular 3a_1'!Z76&lt;1,"",'Formular 3a_1'!Z76)</f>
        <v/>
      </c>
      <c r="AA75" s="653"/>
    </row>
    <row r="76" spans="1:27" ht="10.199999999999999" customHeight="1" x14ac:dyDescent="0.25">
      <c r="A76" s="760"/>
      <c r="B76" s="866"/>
      <c r="C76" s="867"/>
      <c r="D76" s="867"/>
      <c r="E76" s="867"/>
      <c r="F76" s="868"/>
      <c r="G76" s="866"/>
      <c r="H76" s="867"/>
      <c r="I76" s="867"/>
      <c r="J76" s="867"/>
      <c r="K76" s="868"/>
      <c r="L76" s="866"/>
      <c r="M76" s="867"/>
      <c r="N76" s="867"/>
      <c r="O76" s="867"/>
      <c r="P76" s="868"/>
      <c r="Q76" s="866"/>
      <c r="R76" s="867"/>
      <c r="S76" s="867"/>
      <c r="T76" s="867"/>
      <c r="U76" s="867"/>
      <c r="V76" s="868"/>
      <c r="W76" s="866"/>
      <c r="X76" s="867"/>
      <c r="Y76" s="868"/>
      <c r="Z76" s="871"/>
      <c r="AA76" s="653"/>
    </row>
    <row r="77" spans="1:27" ht="10.199999999999999" customHeight="1" x14ac:dyDescent="0.25">
      <c r="A77" s="759">
        <v>31</v>
      </c>
      <c r="B77" s="863" t="str">
        <f>IF('Formular 3a_1'!B78&lt;1,"",'Formular 3a_1'!B78)</f>
        <v/>
      </c>
      <c r="C77" s="864"/>
      <c r="D77" s="864"/>
      <c r="E77" s="864"/>
      <c r="F77" s="865"/>
      <c r="G77" s="863" t="str">
        <f>IF('Formular 3a_1'!G78&lt;1,"",'Formular 3a_1'!G78)</f>
        <v/>
      </c>
      <c r="H77" s="864"/>
      <c r="I77" s="864"/>
      <c r="J77" s="864"/>
      <c r="K77" s="865"/>
      <c r="L77" s="869" t="str">
        <f>IF('Formular 3a_1'!O78&lt;1,"",'Formular 3a_1'!O78)</f>
        <v/>
      </c>
      <c r="M77" s="864"/>
      <c r="N77" s="864"/>
      <c r="O77" s="864"/>
      <c r="P77" s="865"/>
      <c r="Q77" s="863" t="str">
        <f>IF('Formular 3a_1'!S78&lt;1,"",'Formular 3a_1'!S78)</f>
        <v/>
      </c>
      <c r="R77" s="864"/>
      <c r="S77" s="864"/>
      <c r="T77" s="864"/>
      <c r="U77" s="864"/>
      <c r="V77" s="865"/>
      <c r="W77" s="863" t="str">
        <f>IF('Formular 3a_1'!W78&lt;1,"",'Formular 3a_1'!W78)</f>
        <v/>
      </c>
      <c r="X77" s="864"/>
      <c r="Y77" s="865"/>
      <c r="Z77" s="870" t="str">
        <f>IF('Formular 3a_1'!Z78&lt;1,"",'Formular 3a_1'!Z78)</f>
        <v/>
      </c>
      <c r="AA77" s="653"/>
    </row>
    <row r="78" spans="1:27" ht="10.199999999999999" customHeight="1" x14ac:dyDescent="0.25">
      <c r="A78" s="760"/>
      <c r="B78" s="866"/>
      <c r="C78" s="867"/>
      <c r="D78" s="867"/>
      <c r="E78" s="867"/>
      <c r="F78" s="868"/>
      <c r="G78" s="866"/>
      <c r="H78" s="867"/>
      <c r="I78" s="867"/>
      <c r="J78" s="867"/>
      <c r="K78" s="868"/>
      <c r="L78" s="866"/>
      <c r="M78" s="867"/>
      <c r="N78" s="867"/>
      <c r="O78" s="867"/>
      <c r="P78" s="868"/>
      <c r="Q78" s="866"/>
      <c r="R78" s="867"/>
      <c r="S78" s="867"/>
      <c r="T78" s="867"/>
      <c r="U78" s="867"/>
      <c r="V78" s="868"/>
      <c r="W78" s="866"/>
      <c r="X78" s="867"/>
      <c r="Y78" s="868"/>
      <c r="Z78" s="871"/>
      <c r="AA78" s="653"/>
    </row>
    <row r="79" spans="1:27" ht="10.199999999999999" customHeight="1" x14ac:dyDescent="0.25">
      <c r="A79" s="759">
        <v>32</v>
      </c>
      <c r="B79" s="863" t="str">
        <f>IF('Formular 3a_1'!B80&lt;1,"",'Formular 3a_1'!B80)</f>
        <v/>
      </c>
      <c r="C79" s="864"/>
      <c r="D79" s="864"/>
      <c r="E79" s="864"/>
      <c r="F79" s="865"/>
      <c r="G79" s="863" t="str">
        <f>IF('Formular 3a_1'!G80&lt;1,"",'Formular 3a_1'!G80)</f>
        <v/>
      </c>
      <c r="H79" s="864"/>
      <c r="I79" s="864"/>
      <c r="J79" s="864"/>
      <c r="K79" s="865"/>
      <c r="L79" s="869" t="str">
        <f>IF('Formular 3a_1'!O80&lt;1,"",'Formular 3a_1'!O80)</f>
        <v/>
      </c>
      <c r="M79" s="864"/>
      <c r="N79" s="864"/>
      <c r="O79" s="864"/>
      <c r="P79" s="865"/>
      <c r="Q79" s="863" t="str">
        <f>IF('Formular 3a_1'!S80&lt;1,"",'Formular 3a_1'!S80)</f>
        <v/>
      </c>
      <c r="R79" s="864"/>
      <c r="S79" s="864"/>
      <c r="T79" s="864"/>
      <c r="U79" s="864"/>
      <c r="V79" s="865"/>
      <c r="W79" s="863" t="str">
        <f>IF('Formular 3a_1'!W80&lt;1,"",'Formular 3a_1'!W80)</f>
        <v/>
      </c>
      <c r="X79" s="864"/>
      <c r="Y79" s="865"/>
      <c r="Z79" s="870" t="str">
        <f>IF('Formular 3a_1'!Z80&lt;1,"",'Formular 3a_1'!Z80)</f>
        <v/>
      </c>
      <c r="AA79" s="653"/>
    </row>
    <row r="80" spans="1:27" ht="10.199999999999999" customHeight="1" x14ac:dyDescent="0.25">
      <c r="A80" s="760"/>
      <c r="B80" s="866"/>
      <c r="C80" s="867"/>
      <c r="D80" s="867"/>
      <c r="E80" s="867"/>
      <c r="F80" s="868"/>
      <c r="G80" s="866"/>
      <c r="H80" s="867"/>
      <c r="I80" s="867"/>
      <c r="J80" s="867"/>
      <c r="K80" s="868"/>
      <c r="L80" s="866"/>
      <c r="M80" s="867"/>
      <c r="N80" s="867"/>
      <c r="O80" s="867"/>
      <c r="P80" s="868"/>
      <c r="Q80" s="866"/>
      <c r="R80" s="867"/>
      <c r="S80" s="867"/>
      <c r="T80" s="867"/>
      <c r="U80" s="867"/>
      <c r="V80" s="868"/>
      <c r="W80" s="866"/>
      <c r="X80" s="867"/>
      <c r="Y80" s="868"/>
      <c r="Z80" s="871"/>
      <c r="AA80" s="653"/>
    </row>
    <row r="81" spans="1:27" ht="10.199999999999999" customHeight="1" x14ac:dyDescent="0.25">
      <c r="A81" s="759">
        <v>33</v>
      </c>
      <c r="B81" s="863" t="str">
        <f>IF('Formular 3a_1'!B82&lt;1,"",'Formular 3a_1'!B82)</f>
        <v/>
      </c>
      <c r="C81" s="864"/>
      <c r="D81" s="864"/>
      <c r="E81" s="864"/>
      <c r="F81" s="865"/>
      <c r="G81" s="863" t="str">
        <f>IF('Formular 3a_1'!G82&lt;1,"",'Formular 3a_1'!G82)</f>
        <v/>
      </c>
      <c r="H81" s="864"/>
      <c r="I81" s="864"/>
      <c r="J81" s="864"/>
      <c r="K81" s="865"/>
      <c r="L81" s="869" t="str">
        <f>IF('Formular 3a_1'!O82&lt;1,"",'Formular 3a_1'!O82)</f>
        <v/>
      </c>
      <c r="M81" s="864"/>
      <c r="N81" s="864"/>
      <c r="O81" s="864"/>
      <c r="P81" s="865"/>
      <c r="Q81" s="863" t="str">
        <f>IF('Formular 3a_1'!S82&lt;1,"",'Formular 3a_1'!S82)</f>
        <v/>
      </c>
      <c r="R81" s="864"/>
      <c r="S81" s="864"/>
      <c r="T81" s="864"/>
      <c r="U81" s="864"/>
      <c r="V81" s="865"/>
      <c r="W81" s="863" t="str">
        <f>IF('Formular 3a_1'!W82&lt;1,"",'Formular 3a_1'!W82)</f>
        <v/>
      </c>
      <c r="X81" s="864"/>
      <c r="Y81" s="865"/>
      <c r="Z81" s="870" t="str">
        <f>IF('Formular 3a_1'!Z82&lt;1,"",'Formular 3a_1'!Z82)</f>
        <v/>
      </c>
      <c r="AA81" s="653"/>
    </row>
    <row r="82" spans="1:27" ht="10.199999999999999" customHeight="1" x14ac:dyDescent="0.25">
      <c r="A82" s="760"/>
      <c r="B82" s="866"/>
      <c r="C82" s="867"/>
      <c r="D82" s="867"/>
      <c r="E82" s="867"/>
      <c r="F82" s="868"/>
      <c r="G82" s="866"/>
      <c r="H82" s="867"/>
      <c r="I82" s="867"/>
      <c r="J82" s="867"/>
      <c r="K82" s="868"/>
      <c r="L82" s="866"/>
      <c r="M82" s="867"/>
      <c r="N82" s="867"/>
      <c r="O82" s="867"/>
      <c r="P82" s="868"/>
      <c r="Q82" s="866"/>
      <c r="R82" s="867"/>
      <c r="S82" s="867"/>
      <c r="T82" s="867"/>
      <c r="U82" s="867"/>
      <c r="V82" s="868"/>
      <c r="W82" s="866"/>
      <c r="X82" s="867"/>
      <c r="Y82" s="868"/>
      <c r="Z82" s="871"/>
      <c r="AA82" s="653"/>
    </row>
    <row r="83" spans="1:27" ht="10.199999999999999" customHeight="1" x14ac:dyDescent="0.25">
      <c r="A83" s="759">
        <v>34</v>
      </c>
      <c r="B83" s="863" t="str">
        <f>IF('Formular 3a_1'!B84&lt;1,"",'Formular 3a_1'!B84)</f>
        <v/>
      </c>
      <c r="C83" s="864"/>
      <c r="D83" s="864"/>
      <c r="E83" s="864"/>
      <c r="F83" s="865"/>
      <c r="G83" s="863" t="str">
        <f>IF('Formular 3a_1'!G84&lt;1,"",'Formular 3a_1'!G84)</f>
        <v/>
      </c>
      <c r="H83" s="864"/>
      <c r="I83" s="864"/>
      <c r="J83" s="864"/>
      <c r="K83" s="865"/>
      <c r="L83" s="869" t="str">
        <f>IF('Formular 3a_1'!O84&lt;1,"",'Formular 3a_1'!O84)</f>
        <v/>
      </c>
      <c r="M83" s="864"/>
      <c r="N83" s="864"/>
      <c r="O83" s="864"/>
      <c r="P83" s="865"/>
      <c r="Q83" s="863" t="str">
        <f>IF('Formular 3a_1'!S84&lt;1,"",'Formular 3a_1'!S84)</f>
        <v/>
      </c>
      <c r="R83" s="864"/>
      <c r="S83" s="864"/>
      <c r="T83" s="864"/>
      <c r="U83" s="864"/>
      <c r="V83" s="865"/>
      <c r="W83" s="863" t="str">
        <f>IF('Formular 3a_1'!W84&lt;1,"",'Formular 3a_1'!W84)</f>
        <v/>
      </c>
      <c r="X83" s="864"/>
      <c r="Y83" s="865"/>
      <c r="Z83" s="870" t="str">
        <f>IF('Formular 3a_1'!Z84&lt;1,"",'Formular 3a_1'!Z84)</f>
        <v/>
      </c>
      <c r="AA83" s="653"/>
    </row>
    <row r="84" spans="1:27" ht="10.199999999999999" customHeight="1" x14ac:dyDescent="0.25">
      <c r="A84" s="760"/>
      <c r="B84" s="866"/>
      <c r="C84" s="867"/>
      <c r="D84" s="867"/>
      <c r="E84" s="867"/>
      <c r="F84" s="868"/>
      <c r="G84" s="866"/>
      <c r="H84" s="867"/>
      <c r="I84" s="867"/>
      <c r="J84" s="867"/>
      <c r="K84" s="868"/>
      <c r="L84" s="866"/>
      <c r="M84" s="867"/>
      <c r="N84" s="867"/>
      <c r="O84" s="867"/>
      <c r="P84" s="868"/>
      <c r="Q84" s="866"/>
      <c r="R84" s="867"/>
      <c r="S84" s="867"/>
      <c r="T84" s="867"/>
      <c r="U84" s="867"/>
      <c r="V84" s="868"/>
      <c r="W84" s="866"/>
      <c r="X84" s="867"/>
      <c r="Y84" s="868"/>
      <c r="Z84" s="871"/>
      <c r="AA84" s="653"/>
    </row>
    <row r="85" spans="1:27" ht="10.199999999999999" customHeight="1" x14ac:dyDescent="0.25">
      <c r="A85" s="759">
        <v>35</v>
      </c>
      <c r="B85" s="863" t="str">
        <f>IF('Formular 3a_1'!B86&lt;1,"",'Formular 3a_1'!B86)</f>
        <v/>
      </c>
      <c r="C85" s="864"/>
      <c r="D85" s="864"/>
      <c r="E85" s="864"/>
      <c r="F85" s="865"/>
      <c r="G85" s="863" t="str">
        <f>IF('Formular 3a_1'!G86&lt;1,"",'Formular 3a_1'!G86)</f>
        <v/>
      </c>
      <c r="H85" s="864"/>
      <c r="I85" s="864"/>
      <c r="J85" s="864"/>
      <c r="K85" s="865"/>
      <c r="L85" s="869" t="str">
        <f>IF('Formular 3a_1'!O86&lt;1,"",'Formular 3a_1'!O86)</f>
        <v/>
      </c>
      <c r="M85" s="864"/>
      <c r="N85" s="864"/>
      <c r="O85" s="864"/>
      <c r="P85" s="865"/>
      <c r="Q85" s="863" t="str">
        <f>IF('Formular 3a_1'!S86&lt;1,"",'Formular 3a_1'!S86)</f>
        <v/>
      </c>
      <c r="R85" s="864"/>
      <c r="S85" s="864"/>
      <c r="T85" s="864"/>
      <c r="U85" s="864"/>
      <c r="V85" s="865"/>
      <c r="W85" s="863" t="str">
        <f>IF('Formular 3a_1'!W86&lt;1,"",'Formular 3a_1'!W86)</f>
        <v/>
      </c>
      <c r="X85" s="864"/>
      <c r="Y85" s="865"/>
      <c r="Z85" s="870" t="str">
        <f>IF('Formular 3a_1'!Z86&lt;1,"",'Formular 3a_1'!Z86)</f>
        <v/>
      </c>
      <c r="AA85" s="653"/>
    </row>
    <row r="86" spans="1:27" ht="10.199999999999999" customHeight="1" x14ac:dyDescent="0.25">
      <c r="A86" s="760"/>
      <c r="B86" s="866"/>
      <c r="C86" s="867"/>
      <c r="D86" s="867"/>
      <c r="E86" s="867"/>
      <c r="F86" s="868"/>
      <c r="G86" s="866"/>
      <c r="H86" s="867"/>
      <c r="I86" s="867"/>
      <c r="J86" s="867"/>
      <c r="K86" s="868"/>
      <c r="L86" s="866"/>
      <c r="M86" s="867"/>
      <c r="N86" s="867"/>
      <c r="O86" s="867"/>
      <c r="P86" s="868"/>
      <c r="Q86" s="866"/>
      <c r="R86" s="867"/>
      <c r="S86" s="867"/>
      <c r="T86" s="867"/>
      <c r="U86" s="867"/>
      <c r="V86" s="868"/>
      <c r="W86" s="866"/>
      <c r="X86" s="867"/>
      <c r="Y86" s="868"/>
      <c r="Z86" s="871"/>
      <c r="AA86" s="653"/>
    </row>
    <row r="87" spans="1:27" ht="10.199999999999999" customHeight="1" x14ac:dyDescent="0.25">
      <c r="A87" s="759">
        <v>36</v>
      </c>
      <c r="B87" s="863" t="str">
        <f>IF('Formular 3a_1'!B88&lt;1,"",'Formular 3a_1'!B88)</f>
        <v/>
      </c>
      <c r="C87" s="864"/>
      <c r="D87" s="864"/>
      <c r="E87" s="864"/>
      <c r="F87" s="865"/>
      <c r="G87" s="863" t="str">
        <f>IF('Formular 3a_1'!G88&lt;1,"",'Formular 3a_1'!G88)</f>
        <v/>
      </c>
      <c r="H87" s="864"/>
      <c r="I87" s="864"/>
      <c r="J87" s="864"/>
      <c r="K87" s="865"/>
      <c r="L87" s="869" t="str">
        <f>IF('Formular 3a_1'!O88&lt;1,"",'Formular 3a_1'!O88)</f>
        <v/>
      </c>
      <c r="M87" s="864"/>
      <c r="N87" s="864"/>
      <c r="O87" s="864"/>
      <c r="P87" s="865"/>
      <c r="Q87" s="863" t="str">
        <f>IF('Formular 3a_1'!S88&lt;1,"",'Formular 3a_1'!S88)</f>
        <v/>
      </c>
      <c r="R87" s="864"/>
      <c r="S87" s="864"/>
      <c r="T87" s="864"/>
      <c r="U87" s="864"/>
      <c r="V87" s="865"/>
      <c r="W87" s="863" t="str">
        <f>IF('Formular 3a_1'!W88&lt;1,"",'Formular 3a_1'!W88)</f>
        <v/>
      </c>
      <c r="X87" s="864"/>
      <c r="Y87" s="865"/>
      <c r="Z87" s="870" t="str">
        <f>IF('Formular 3a_1'!Z88&lt;1,"",'Formular 3a_1'!Z88)</f>
        <v/>
      </c>
      <c r="AA87" s="653"/>
    </row>
    <row r="88" spans="1:27" ht="10.199999999999999" customHeight="1" x14ac:dyDescent="0.25">
      <c r="A88" s="760"/>
      <c r="B88" s="866"/>
      <c r="C88" s="867"/>
      <c r="D88" s="867"/>
      <c r="E88" s="867"/>
      <c r="F88" s="868"/>
      <c r="G88" s="866"/>
      <c r="H88" s="867"/>
      <c r="I88" s="867"/>
      <c r="J88" s="867"/>
      <c r="K88" s="868"/>
      <c r="L88" s="866"/>
      <c r="M88" s="867"/>
      <c r="N88" s="867"/>
      <c r="O88" s="867"/>
      <c r="P88" s="868"/>
      <c r="Q88" s="866"/>
      <c r="R88" s="867"/>
      <c r="S88" s="867"/>
      <c r="T88" s="867"/>
      <c r="U88" s="867"/>
      <c r="V88" s="868"/>
      <c r="W88" s="866"/>
      <c r="X88" s="867"/>
      <c r="Y88" s="868"/>
      <c r="Z88" s="871"/>
      <c r="AA88" s="653"/>
    </row>
    <row r="89" spans="1:27" ht="10.199999999999999" customHeight="1" x14ac:dyDescent="0.25">
      <c r="A89" s="759">
        <v>37</v>
      </c>
      <c r="B89" s="863" t="str">
        <f>IF('Formular 3a_1'!B90&lt;1,"",'Formular 3a_1'!B90)</f>
        <v/>
      </c>
      <c r="C89" s="864"/>
      <c r="D89" s="864"/>
      <c r="E89" s="864"/>
      <c r="F89" s="865"/>
      <c r="G89" s="863" t="str">
        <f>IF('Formular 3a_1'!G90&lt;1,"",'Formular 3a_1'!G90)</f>
        <v/>
      </c>
      <c r="H89" s="864"/>
      <c r="I89" s="864"/>
      <c r="J89" s="864"/>
      <c r="K89" s="865"/>
      <c r="L89" s="869" t="str">
        <f>IF('Formular 3a_1'!O90&lt;1,"",'Formular 3a_1'!O90)</f>
        <v/>
      </c>
      <c r="M89" s="864"/>
      <c r="N89" s="864"/>
      <c r="O89" s="864"/>
      <c r="P89" s="865"/>
      <c r="Q89" s="863" t="str">
        <f>IF('Formular 3a_1'!S90&lt;1,"",'Formular 3a_1'!S90)</f>
        <v/>
      </c>
      <c r="R89" s="864"/>
      <c r="S89" s="864"/>
      <c r="T89" s="864"/>
      <c r="U89" s="864"/>
      <c r="V89" s="865"/>
      <c r="W89" s="863" t="str">
        <f>IF('Formular 3a_1'!W90&lt;1,"",'Formular 3a_1'!W90)</f>
        <v/>
      </c>
      <c r="X89" s="864"/>
      <c r="Y89" s="865"/>
      <c r="Z89" s="870" t="str">
        <f>IF('Formular 3a_1'!Z90&lt;1,"",'Formular 3a_1'!Z90)</f>
        <v/>
      </c>
      <c r="AA89" s="653"/>
    </row>
    <row r="90" spans="1:27" ht="10.199999999999999" customHeight="1" x14ac:dyDescent="0.25">
      <c r="A90" s="760"/>
      <c r="B90" s="866"/>
      <c r="C90" s="867"/>
      <c r="D90" s="867"/>
      <c r="E90" s="867"/>
      <c r="F90" s="868"/>
      <c r="G90" s="866"/>
      <c r="H90" s="867"/>
      <c r="I90" s="867"/>
      <c r="J90" s="867"/>
      <c r="K90" s="868"/>
      <c r="L90" s="866"/>
      <c r="M90" s="867"/>
      <c r="N90" s="867"/>
      <c r="O90" s="867"/>
      <c r="P90" s="868"/>
      <c r="Q90" s="866"/>
      <c r="R90" s="867"/>
      <c r="S90" s="867"/>
      <c r="T90" s="867"/>
      <c r="U90" s="867"/>
      <c r="V90" s="868"/>
      <c r="W90" s="866"/>
      <c r="X90" s="867"/>
      <c r="Y90" s="868"/>
      <c r="Z90" s="871"/>
      <c r="AA90" s="653"/>
    </row>
    <row r="91" spans="1:27" ht="10.199999999999999" customHeight="1" x14ac:dyDescent="0.25">
      <c r="A91" s="759">
        <v>38</v>
      </c>
      <c r="B91" s="863" t="str">
        <f>IF('Formular 3a_1'!B92&lt;1,"",'Formular 3a_1'!B92)</f>
        <v/>
      </c>
      <c r="C91" s="864"/>
      <c r="D91" s="864"/>
      <c r="E91" s="864"/>
      <c r="F91" s="865"/>
      <c r="G91" s="863" t="str">
        <f>IF('Formular 3a_1'!G92&lt;1,"",'Formular 3a_1'!G92)</f>
        <v/>
      </c>
      <c r="H91" s="864"/>
      <c r="I91" s="864"/>
      <c r="J91" s="864"/>
      <c r="K91" s="865"/>
      <c r="L91" s="869" t="str">
        <f>IF('Formular 3a_1'!O92&lt;1,"",'Formular 3a_1'!O92)</f>
        <v/>
      </c>
      <c r="M91" s="864"/>
      <c r="N91" s="864"/>
      <c r="O91" s="864"/>
      <c r="P91" s="865"/>
      <c r="Q91" s="863" t="str">
        <f>IF('Formular 3a_1'!S92&lt;1,"",'Formular 3a_1'!S92)</f>
        <v/>
      </c>
      <c r="R91" s="864"/>
      <c r="S91" s="864"/>
      <c r="T91" s="864"/>
      <c r="U91" s="864"/>
      <c r="V91" s="865"/>
      <c r="W91" s="863" t="str">
        <f>IF('Formular 3a_1'!W92&lt;1,"",'Formular 3a_1'!W92)</f>
        <v/>
      </c>
      <c r="X91" s="864"/>
      <c r="Y91" s="865"/>
      <c r="Z91" s="870" t="str">
        <f>IF('Formular 3a_1'!Z92&lt;1,"",'Formular 3a_1'!Z92)</f>
        <v/>
      </c>
      <c r="AA91" s="653"/>
    </row>
    <row r="92" spans="1:27" ht="10.199999999999999" customHeight="1" x14ac:dyDescent="0.25">
      <c r="A92" s="760"/>
      <c r="B92" s="866"/>
      <c r="C92" s="867"/>
      <c r="D92" s="867"/>
      <c r="E92" s="867"/>
      <c r="F92" s="868"/>
      <c r="G92" s="866"/>
      <c r="H92" s="867"/>
      <c r="I92" s="867"/>
      <c r="J92" s="867"/>
      <c r="K92" s="868"/>
      <c r="L92" s="866"/>
      <c r="M92" s="867"/>
      <c r="N92" s="867"/>
      <c r="O92" s="867"/>
      <c r="P92" s="868"/>
      <c r="Q92" s="866"/>
      <c r="R92" s="867"/>
      <c r="S92" s="867"/>
      <c r="T92" s="867"/>
      <c r="U92" s="867"/>
      <c r="V92" s="868"/>
      <c r="W92" s="866"/>
      <c r="X92" s="867"/>
      <c r="Y92" s="868"/>
      <c r="Z92" s="871"/>
      <c r="AA92" s="653"/>
    </row>
    <row r="93" spans="1:27" ht="10.199999999999999" customHeight="1" x14ac:dyDescent="0.25">
      <c r="A93" s="759">
        <v>39</v>
      </c>
      <c r="B93" s="863" t="str">
        <f>IF('Formular 3a_1'!B94&lt;1,"",'Formular 3a_1'!B94)</f>
        <v/>
      </c>
      <c r="C93" s="864"/>
      <c r="D93" s="864"/>
      <c r="E93" s="864"/>
      <c r="F93" s="865"/>
      <c r="G93" s="863" t="str">
        <f>IF('Formular 3a_1'!G94&lt;1,"",'Formular 3a_1'!G94)</f>
        <v/>
      </c>
      <c r="H93" s="864"/>
      <c r="I93" s="864"/>
      <c r="J93" s="864"/>
      <c r="K93" s="865"/>
      <c r="L93" s="869" t="str">
        <f>IF('Formular 3a_1'!O94&lt;1,"",'Formular 3a_1'!O94)</f>
        <v/>
      </c>
      <c r="M93" s="864"/>
      <c r="N93" s="864"/>
      <c r="O93" s="864"/>
      <c r="P93" s="865"/>
      <c r="Q93" s="863" t="str">
        <f>IF('Formular 3a_1'!S94&lt;1,"",'Formular 3a_1'!S94)</f>
        <v/>
      </c>
      <c r="R93" s="864"/>
      <c r="S93" s="864"/>
      <c r="T93" s="864"/>
      <c r="U93" s="864"/>
      <c r="V93" s="865"/>
      <c r="W93" s="863" t="str">
        <f>IF('Formular 3a_1'!W94&lt;1,"",'Formular 3a_1'!W94)</f>
        <v/>
      </c>
      <c r="X93" s="864"/>
      <c r="Y93" s="865"/>
      <c r="Z93" s="870" t="str">
        <f>IF('Formular 3a_1'!Z94&lt;1,"",'Formular 3a_1'!Z94)</f>
        <v/>
      </c>
      <c r="AA93" s="653"/>
    </row>
    <row r="94" spans="1:27" ht="10.199999999999999" customHeight="1" x14ac:dyDescent="0.25">
      <c r="A94" s="760"/>
      <c r="B94" s="866"/>
      <c r="C94" s="867"/>
      <c r="D94" s="867"/>
      <c r="E94" s="867"/>
      <c r="F94" s="868"/>
      <c r="G94" s="866"/>
      <c r="H94" s="867"/>
      <c r="I94" s="867"/>
      <c r="J94" s="867"/>
      <c r="K94" s="868"/>
      <c r="L94" s="866"/>
      <c r="M94" s="867"/>
      <c r="N94" s="867"/>
      <c r="O94" s="867"/>
      <c r="P94" s="868"/>
      <c r="Q94" s="866"/>
      <c r="R94" s="867"/>
      <c r="S94" s="867"/>
      <c r="T94" s="867"/>
      <c r="U94" s="867"/>
      <c r="V94" s="868"/>
      <c r="W94" s="866"/>
      <c r="X94" s="867"/>
      <c r="Y94" s="868"/>
      <c r="Z94" s="871"/>
      <c r="AA94" s="653"/>
    </row>
    <row r="95" spans="1:27" ht="10.199999999999999" customHeight="1" x14ac:dyDescent="0.25">
      <c r="A95" s="759">
        <v>40</v>
      </c>
      <c r="B95" s="863" t="str">
        <f>IF('Formular 3a_1'!B96&lt;1,"",'Formular 3a_1'!B96)</f>
        <v/>
      </c>
      <c r="C95" s="864"/>
      <c r="D95" s="864"/>
      <c r="E95" s="864"/>
      <c r="F95" s="865"/>
      <c r="G95" s="863" t="str">
        <f>IF('Formular 3a_1'!G96&lt;1,"",'Formular 3a_1'!G96)</f>
        <v/>
      </c>
      <c r="H95" s="864"/>
      <c r="I95" s="864"/>
      <c r="J95" s="864"/>
      <c r="K95" s="865"/>
      <c r="L95" s="869" t="str">
        <f>IF('Formular 3a_1'!O96&lt;1,"",'Formular 3a_1'!O96)</f>
        <v/>
      </c>
      <c r="M95" s="864"/>
      <c r="N95" s="864"/>
      <c r="O95" s="864"/>
      <c r="P95" s="865"/>
      <c r="Q95" s="863" t="str">
        <f>IF('Formular 3a_1'!S96&lt;1,"",'Formular 3a_1'!S96)</f>
        <v/>
      </c>
      <c r="R95" s="864"/>
      <c r="S95" s="864"/>
      <c r="T95" s="864"/>
      <c r="U95" s="864"/>
      <c r="V95" s="865"/>
      <c r="W95" s="863" t="str">
        <f>IF('Formular 3a_1'!W96&lt;1,"",'Formular 3a_1'!W96)</f>
        <v/>
      </c>
      <c r="X95" s="864"/>
      <c r="Y95" s="865"/>
      <c r="Z95" s="870" t="str">
        <f>IF('Formular 3a_1'!Z96&lt;1,"",'Formular 3a_1'!Z96)</f>
        <v/>
      </c>
      <c r="AA95" s="653"/>
    </row>
    <row r="96" spans="1:27" ht="10.199999999999999" customHeight="1" x14ac:dyDescent="0.25">
      <c r="A96" s="760"/>
      <c r="B96" s="866"/>
      <c r="C96" s="867"/>
      <c r="D96" s="867"/>
      <c r="E96" s="867"/>
      <c r="F96" s="868"/>
      <c r="G96" s="866"/>
      <c r="H96" s="867"/>
      <c r="I96" s="867"/>
      <c r="J96" s="867"/>
      <c r="K96" s="868"/>
      <c r="L96" s="866"/>
      <c r="M96" s="867"/>
      <c r="N96" s="867"/>
      <c r="O96" s="867"/>
      <c r="P96" s="868"/>
      <c r="Q96" s="866"/>
      <c r="R96" s="867"/>
      <c r="S96" s="867"/>
      <c r="T96" s="867"/>
      <c r="U96" s="867"/>
      <c r="V96" s="868"/>
      <c r="W96" s="866"/>
      <c r="X96" s="867"/>
      <c r="Y96" s="868"/>
      <c r="Z96" s="871"/>
      <c r="AA96" s="653"/>
    </row>
    <row r="97" spans="2:38" ht="10.199999999999999" customHeight="1" x14ac:dyDescent="0.25">
      <c r="AA97" s="653"/>
    </row>
    <row r="98" spans="2:38" ht="10.199999999999999" customHeight="1" x14ac:dyDescent="0.25">
      <c r="B98" s="696" t="s">
        <v>5</v>
      </c>
      <c r="C98" s="693"/>
      <c r="D98" s="693"/>
      <c r="E98" s="693"/>
      <c r="F98" s="693"/>
      <c r="G98" s="693"/>
      <c r="H98" s="693"/>
      <c r="I98" s="693"/>
      <c r="J98" s="693"/>
      <c r="K98" s="693"/>
      <c r="L98" s="693"/>
      <c r="M98" s="26"/>
      <c r="N98" s="794">
        <f>SUMPRODUCT(1*(LEN(Z17:Z95)&gt;0))</f>
        <v>0</v>
      </c>
      <c r="O98" s="795"/>
      <c r="P98" s="26"/>
      <c r="Q98" s="26"/>
      <c r="R98" s="26"/>
      <c r="U98" s="861" t="str">
        <f>IF('Formular 3b_2'!B17&gt;"","weiter auf Seite 2","")</f>
        <v/>
      </c>
      <c r="V98" s="861"/>
      <c r="W98" s="861"/>
      <c r="X98" s="861"/>
      <c r="Y98" s="861"/>
      <c r="Z98" s="861"/>
      <c r="AA98" s="653"/>
    </row>
    <row r="99" spans="2:38" ht="10.199999999999999" customHeight="1" x14ac:dyDescent="0.25">
      <c r="B99" s="693"/>
      <c r="C99" s="693"/>
      <c r="D99" s="693"/>
      <c r="E99" s="693"/>
      <c r="F99" s="693"/>
      <c r="G99" s="693"/>
      <c r="H99" s="693"/>
      <c r="I99" s="693"/>
      <c r="J99" s="693"/>
      <c r="K99" s="693"/>
      <c r="L99" s="693"/>
      <c r="M99" s="26"/>
      <c r="N99" s="796"/>
      <c r="O99" s="797"/>
      <c r="P99" s="26"/>
      <c r="Q99" s="26"/>
      <c r="R99" s="26"/>
      <c r="U99" s="861"/>
      <c r="V99" s="861"/>
      <c r="W99" s="861"/>
      <c r="X99" s="861"/>
      <c r="Y99" s="861"/>
      <c r="Z99" s="861"/>
      <c r="AA99" s="653"/>
    </row>
    <row r="100" spans="2:38" ht="10.199999999999999" customHeight="1" x14ac:dyDescent="0.25">
      <c r="AA100" s="653"/>
    </row>
    <row r="101" spans="2:38" ht="10.199999999999999" customHeight="1" x14ac:dyDescent="0.25">
      <c r="B101" s="693" t="s">
        <v>44</v>
      </c>
      <c r="C101" s="693"/>
      <c r="D101" s="693"/>
      <c r="E101" s="693"/>
      <c r="F101" s="693"/>
      <c r="G101" s="693"/>
      <c r="H101" s="693"/>
      <c r="I101" s="693"/>
      <c r="J101" s="693"/>
      <c r="K101" s="693"/>
      <c r="L101" s="693"/>
      <c r="N101" s="794">
        <f>COUNTIF(Z17:Z95,"w")</f>
        <v>0</v>
      </c>
      <c r="O101" s="795"/>
      <c r="Q101" s="788" t="str">
        <f>IF(N101&lt;1,"",N101/N98)</f>
        <v/>
      </c>
      <c r="R101" s="789"/>
      <c r="AA101" s="653"/>
    </row>
    <row r="102" spans="2:38" ht="10.199999999999999" customHeight="1" x14ac:dyDescent="0.25">
      <c r="B102" s="693"/>
      <c r="C102" s="693"/>
      <c r="D102" s="693"/>
      <c r="E102" s="693"/>
      <c r="F102" s="693"/>
      <c r="G102" s="693"/>
      <c r="H102" s="693"/>
      <c r="I102" s="693"/>
      <c r="J102" s="693"/>
      <c r="K102" s="693"/>
      <c r="L102" s="693"/>
      <c r="N102" s="796"/>
      <c r="O102" s="797"/>
      <c r="Q102" s="790"/>
      <c r="R102" s="791"/>
      <c r="AA102" s="653"/>
    </row>
    <row r="103" spans="2:38" ht="10.199999999999999" customHeight="1" x14ac:dyDescent="0.25">
      <c r="AA103" s="653"/>
      <c r="AE103" s="4"/>
      <c r="AF103" s="4"/>
      <c r="AG103" s="4"/>
      <c r="AH103" s="4"/>
      <c r="AI103" s="4"/>
      <c r="AJ103" s="4"/>
      <c r="AK103" s="4"/>
      <c r="AL103" s="4"/>
    </row>
    <row r="104" spans="2:38" ht="10.199999999999999" customHeight="1" x14ac:dyDescent="0.25">
      <c r="B104" s="693" t="s">
        <v>45</v>
      </c>
      <c r="C104" s="693"/>
      <c r="D104" s="693"/>
      <c r="E104" s="693"/>
      <c r="F104" s="693"/>
      <c r="G104" s="693"/>
      <c r="H104" s="693"/>
      <c r="I104" s="693"/>
      <c r="J104" s="693"/>
      <c r="K104" s="693"/>
      <c r="L104" s="693"/>
      <c r="N104" s="794">
        <f>COUNTIF(Z17:Z95,"m")</f>
        <v>0</v>
      </c>
      <c r="O104" s="795"/>
      <c r="Q104" s="788" t="str">
        <f>IF(N104&lt;1,"",N104/N98)</f>
        <v/>
      </c>
      <c r="R104" s="789"/>
      <c r="AA104" s="653"/>
      <c r="AE104" s="4"/>
      <c r="AF104" s="4"/>
      <c r="AG104" s="4"/>
      <c r="AH104" s="4"/>
      <c r="AI104" s="4"/>
      <c r="AJ104" s="4"/>
      <c r="AK104" s="4"/>
      <c r="AL104" s="4"/>
    </row>
    <row r="105" spans="2:38" ht="10.199999999999999" customHeight="1" x14ac:dyDescent="0.25">
      <c r="B105" s="693"/>
      <c r="C105" s="693"/>
      <c r="D105" s="693"/>
      <c r="E105" s="693"/>
      <c r="F105" s="693"/>
      <c r="G105" s="693"/>
      <c r="H105" s="693"/>
      <c r="I105" s="693"/>
      <c r="J105" s="693"/>
      <c r="K105" s="693"/>
      <c r="L105" s="693"/>
      <c r="N105" s="796"/>
      <c r="O105" s="797"/>
      <c r="Q105" s="790"/>
      <c r="R105" s="791"/>
      <c r="AA105" s="653"/>
      <c r="AB105" s="596"/>
      <c r="AC105" s="596"/>
      <c r="AD105" s="33"/>
      <c r="AE105" s="4"/>
      <c r="AF105" s="27"/>
      <c r="AG105" s="27"/>
      <c r="AH105" s="27"/>
      <c r="AI105" s="27"/>
      <c r="AJ105" s="4"/>
      <c r="AK105" s="4"/>
      <c r="AL105" s="4"/>
    </row>
    <row r="106" spans="2:38" ht="10.199999999999999" customHeight="1" x14ac:dyDescent="0.25">
      <c r="AA106" s="653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2:38" ht="10.199999999999999" customHeight="1" x14ac:dyDescent="0.25">
      <c r="B107" s="721" t="s">
        <v>52</v>
      </c>
      <c r="C107" s="693"/>
      <c r="D107" s="693"/>
      <c r="E107" s="693"/>
      <c r="F107" s="693"/>
      <c r="G107" s="693"/>
      <c r="H107" s="693"/>
      <c r="I107" s="693"/>
      <c r="J107" s="693"/>
      <c r="K107" s="693"/>
      <c r="L107" s="693"/>
      <c r="M107" s="693"/>
      <c r="N107" s="693"/>
      <c r="O107" s="693"/>
      <c r="P107" s="693"/>
      <c r="Q107" s="693"/>
      <c r="R107" s="503"/>
      <c r="S107" s="876" t="e">
        <f>IF(Dienststellendaten!G45&gt;1,Dienststellendaten!G45,"")</f>
        <v>#VALUE!</v>
      </c>
      <c r="T107" s="877"/>
      <c r="U107" s="877"/>
      <c r="V107" s="721" t="s">
        <v>53</v>
      </c>
      <c r="W107" s="721"/>
      <c r="X107" s="721"/>
      <c r="Y107" s="721"/>
      <c r="Z107" s="721"/>
      <c r="AA107" s="653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2:38" ht="10.199999999999999" customHeight="1" x14ac:dyDescent="0.25">
      <c r="B108" s="693"/>
      <c r="C108" s="693"/>
      <c r="D108" s="693"/>
      <c r="E108" s="693"/>
      <c r="F108" s="693"/>
      <c r="G108" s="693"/>
      <c r="H108" s="693"/>
      <c r="I108" s="693"/>
      <c r="J108" s="693"/>
      <c r="K108" s="693"/>
      <c r="L108" s="693"/>
      <c r="M108" s="693"/>
      <c r="N108" s="693"/>
      <c r="O108" s="693"/>
      <c r="P108" s="693"/>
      <c r="Q108" s="693"/>
      <c r="R108" s="503"/>
      <c r="S108" s="878"/>
      <c r="T108" s="878"/>
      <c r="U108" s="878"/>
      <c r="V108" s="721"/>
      <c r="W108" s="721"/>
      <c r="X108" s="721"/>
      <c r="Y108" s="721"/>
      <c r="Z108" s="721"/>
      <c r="AA108" s="653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2:38" ht="10.199999999999999" customHeight="1" x14ac:dyDescent="0.25">
      <c r="B109" s="721" t="s">
        <v>54</v>
      </c>
      <c r="C109" s="721"/>
      <c r="D109" s="721"/>
      <c r="E109" s="721"/>
      <c r="F109" s="721"/>
      <c r="G109" s="721"/>
      <c r="H109" s="721"/>
      <c r="I109" s="721"/>
      <c r="J109" s="721"/>
      <c r="K109" s="721"/>
      <c r="L109" s="721"/>
      <c r="M109" s="721"/>
      <c r="AA109" s="653"/>
      <c r="AB109" s="4"/>
      <c r="AC109" s="4"/>
      <c r="AD109" s="19"/>
      <c r="AE109" s="4"/>
      <c r="AF109" s="4"/>
      <c r="AG109" s="4"/>
      <c r="AH109" s="4"/>
      <c r="AI109" s="4"/>
      <c r="AJ109" s="4"/>
      <c r="AK109" s="4"/>
      <c r="AL109" s="4"/>
    </row>
    <row r="110" spans="2:38" ht="10.199999999999999" customHeight="1" x14ac:dyDescent="0.25">
      <c r="B110" s="721"/>
      <c r="C110" s="721"/>
      <c r="D110" s="721"/>
      <c r="E110" s="721"/>
      <c r="F110" s="721"/>
      <c r="G110" s="721"/>
      <c r="H110" s="721"/>
      <c r="I110" s="721"/>
      <c r="J110" s="721"/>
      <c r="K110" s="721"/>
      <c r="L110" s="721"/>
      <c r="M110" s="721"/>
      <c r="AA110" s="653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2:38" ht="10.199999999999999" customHeight="1" x14ac:dyDescent="0.25">
      <c r="AA111" s="653"/>
    </row>
    <row r="112" spans="2:38" ht="10.199999999999999" customHeight="1" x14ac:dyDescent="0.25">
      <c r="B112" s="596"/>
      <c r="C112" s="596"/>
      <c r="D112" s="596"/>
      <c r="E112" s="596"/>
      <c r="F112" s="596"/>
      <c r="G112" s="596"/>
      <c r="J112" s="596"/>
      <c r="K112" s="596"/>
      <c r="L112" s="596"/>
      <c r="M112" s="596"/>
      <c r="N112" s="596"/>
      <c r="O112" s="596"/>
      <c r="R112" s="596"/>
      <c r="S112" s="596"/>
      <c r="T112" s="596"/>
      <c r="U112" s="596"/>
      <c r="V112" s="596"/>
      <c r="W112" s="596"/>
      <c r="AA112" s="653"/>
    </row>
    <row r="113" spans="2:27" ht="10.199999999999999" customHeight="1" x14ac:dyDescent="0.25">
      <c r="B113" s="627"/>
      <c r="C113" s="627"/>
      <c r="D113" s="627"/>
      <c r="E113" s="627"/>
      <c r="F113" s="627"/>
      <c r="G113" s="627"/>
      <c r="J113" s="627"/>
      <c r="K113" s="627"/>
      <c r="L113" s="627"/>
      <c r="M113" s="627"/>
      <c r="N113" s="627"/>
      <c r="O113" s="627"/>
      <c r="R113" s="627"/>
      <c r="S113" s="627"/>
      <c r="T113" s="627"/>
      <c r="U113" s="627"/>
      <c r="V113" s="627"/>
      <c r="W113" s="627"/>
      <c r="AA113" s="653"/>
    </row>
    <row r="114" spans="2:27" ht="10.199999999999999" customHeight="1" x14ac:dyDescent="0.25">
      <c r="AA114" s="653"/>
    </row>
    <row r="115" spans="2:27" ht="10.199999999999999" customHeight="1" x14ac:dyDescent="0.25">
      <c r="B115" s="591" t="s">
        <v>0</v>
      </c>
      <c r="C115" s="591"/>
      <c r="D115" s="591"/>
      <c r="E115" s="591"/>
      <c r="F115" s="591"/>
      <c r="G115" s="591"/>
      <c r="J115" s="591" t="s">
        <v>454</v>
      </c>
      <c r="K115" s="591"/>
      <c r="L115" s="591"/>
      <c r="M115" s="591"/>
      <c r="N115" s="591"/>
      <c r="O115" s="591"/>
      <c r="R115" s="591" t="s">
        <v>454</v>
      </c>
      <c r="S115" s="591"/>
      <c r="T115" s="591"/>
      <c r="U115" s="591"/>
      <c r="V115" s="591"/>
      <c r="W115" s="591"/>
      <c r="AA115" s="653"/>
    </row>
    <row r="116" spans="2:27" ht="10.199999999999999" customHeight="1" thickBot="1" x14ac:dyDescent="0.3">
      <c r="AA116" s="653"/>
    </row>
    <row r="117" spans="2:27" ht="10.199999999999999" customHeight="1" x14ac:dyDescent="0.25">
      <c r="B117" s="892" t="s">
        <v>1</v>
      </c>
      <c r="C117" s="543"/>
      <c r="D117" s="543"/>
      <c r="E117" s="543"/>
      <c r="F117" s="543"/>
      <c r="G117" s="39"/>
      <c r="H117" s="39"/>
      <c r="I117" s="3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"/>
      <c r="AA117" s="653"/>
    </row>
    <row r="118" spans="2:27" ht="10.199999999999999" customHeight="1" x14ac:dyDescent="0.25">
      <c r="B118" s="875"/>
      <c r="C118" s="546"/>
      <c r="D118" s="546"/>
      <c r="E118" s="546"/>
      <c r="F118" s="546"/>
      <c r="G118" s="38"/>
      <c r="H118" s="38"/>
      <c r="I118" s="38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653"/>
    </row>
    <row r="119" spans="2:27" ht="10.199999999999999" customHeight="1" x14ac:dyDescent="0.25">
      <c r="B119" s="875" t="s">
        <v>48</v>
      </c>
      <c r="C119" s="546"/>
      <c r="D119" s="546"/>
      <c r="E119" s="4"/>
      <c r="F119" s="885" t="str">
        <f>IF(Dienststellendaten!G43&lt;1,"",Dienststellendaten!G43)</f>
        <v/>
      </c>
      <c r="G119" s="885"/>
      <c r="H119" s="886"/>
      <c r="I119" s="546" t="s">
        <v>50</v>
      </c>
      <c r="J119" s="546"/>
      <c r="K119" s="546"/>
      <c r="L119" s="546"/>
      <c r="M119" s="546"/>
      <c r="N119" s="546"/>
      <c r="O119" s="546"/>
      <c r="P119" s="4"/>
      <c r="Q119" s="4"/>
      <c r="R119" s="546" t="s">
        <v>2</v>
      </c>
      <c r="S119" s="546"/>
      <c r="T119" s="546"/>
      <c r="U119" s="743"/>
      <c r="V119" s="743"/>
      <c r="W119" s="879"/>
      <c r="X119" s="4"/>
      <c r="Y119" s="4"/>
      <c r="Z119" s="5"/>
      <c r="AA119" s="653"/>
    </row>
    <row r="120" spans="2:27" ht="10.199999999999999" customHeight="1" x14ac:dyDescent="0.25">
      <c r="B120" s="875"/>
      <c r="C120" s="546"/>
      <c r="D120" s="546"/>
      <c r="E120" s="4"/>
      <c r="F120" s="887"/>
      <c r="G120" s="887"/>
      <c r="H120" s="888"/>
      <c r="I120" s="546"/>
      <c r="J120" s="546"/>
      <c r="K120" s="546"/>
      <c r="L120" s="546"/>
      <c r="M120" s="546"/>
      <c r="N120" s="546"/>
      <c r="O120" s="546"/>
      <c r="P120" s="4"/>
      <c r="Q120" s="4"/>
      <c r="R120" s="546"/>
      <c r="S120" s="546"/>
      <c r="T120" s="546"/>
      <c r="U120" s="744"/>
      <c r="V120" s="744"/>
      <c r="W120" s="880"/>
      <c r="X120" s="4"/>
      <c r="Y120" s="4"/>
      <c r="Z120" s="5"/>
      <c r="AA120" s="653"/>
    </row>
    <row r="121" spans="2:27" ht="9.6" customHeight="1" x14ac:dyDescent="0.25">
      <c r="B121" s="40"/>
      <c r="C121" s="35"/>
      <c r="D121" s="35"/>
      <c r="E121" s="35"/>
      <c r="F121" s="29"/>
      <c r="G121" s="29"/>
      <c r="H121" s="29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653"/>
    </row>
    <row r="122" spans="2:27" ht="10.199999999999999" customHeight="1" x14ac:dyDescent="0.25">
      <c r="B122" s="874" t="s">
        <v>49</v>
      </c>
      <c r="C122" s="546"/>
      <c r="D122" s="546"/>
      <c r="E122" s="37"/>
      <c r="F122" s="857" t="str">
        <f>IF(Dienststellendaten!G47&lt;1,"",Dienststellendaten!G47)</f>
        <v/>
      </c>
      <c r="G122" s="881"/>
      <c r="H122" s="679"/>
      <c r="I122" s="4"/>
      <c r="J122" s="4"/>
      <c r="K122" s="4"/>
      <c r="L122" s="4"/>
      <c r="M122" s="4"/>
      <c r="N122" s="4"/>
      <c r="O122" s="4"/>
      <c r="P122" s="4"/>
      <c r="Q122" s="546" t="s">
        <v>51</v>
      </c>
      <c r="R122" s="546"/>
      <c r="S122" s="546"/>
      <c r="T122" s="546"/>
      <c r="U122" s="881" t="str">
        <f>IF(Dienststellendaten!G49&lt;1,"",Dienststellendaten!G49)</f>
        <v/>
      </c>
      <c r="V122" s="881"/>
      <c r="W122" s="882"/>
      <c r="X122" s="4"/>
      <c r="Y122" s="4"/>
      <c r="Z122" s="5"/>
      <c r="AA122" s="653"/>
    </row>
    <row r="123" spans="2:27" ht="10.199999999999999" customHeight="1" x14ac:dyDescent="0.25">
      <c r="B123" s="875"/>
      <c r="C123" s="546"/>
      <c r="D123" s="546"/>
      <c r="E123" s="35"/>
      <c r="F123" s="889"/>
      <c r="G123" s="889"/>
      <c r="H123" s="674"/>
      <c r="I123" s="4"/>
      <c r="J123" s="4"/>
      <c r="K123" s="4"/>
      <c r="L123" s="4"/>
      <c r="M123" s="4"/>
      <c r="N123" s="4"/>
      <c r="O123" s="4"/>
      <c r="P123" s="4"/>
      <c r="Q123" s="546"/>
      <c r="R123" s="546"/>
      <c r="S123" s="546"/>
      <c r="T123" s="546"/>
      <c r="U123" s="883"/>
      <c r="V123" s="883"/>
      <c r="W123" s="884"/>
      <c r="X123" s="4"/>
      <c r="Y123" s="4"/>
      <c r="Z123" s="5"/>
      <c r="AA123" s="653"/>
    </row>
    <row r="124" spans="2:27" ht="10.199999999999999" customHeight="1" thickBot="1" x14ac:dyDescent="0.3">
      <c r="B124" s="41"/>
      <c r="C124" s="42"/>
      <c r="D124" s="42"/>
      <c r="E124" s="42"/>
      <c r="F124" s="43"/>
      <c r="G124" s="43"/>
      <c r="H124" s="43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7"/>
      <c r="AA124" s="653"/>
    </row>
    <row r="125" spans="2:27" ht="10.199999999999999" customHeight="1" x14ac:dyDescent="0.25">
      <c r="B125" s="698" t="s">
        <v>8</v>
      </c>
      <c r="C125" s="698"/>
      <c r="D125" s="698"/>
      <c r="E125" s="698"/>
      <c r="F125" s="698"/>
      <c r="G125" s="698"/>
      <c r="H125" s="698"/>
      <c r="I125" s="698"/>
      <c r="J125" s="698"/>
      <c r="K125" s="698"/>
      <c r="AA125" s="653"/>
    </row>
    <row r="126" spans="2:27" ht="10.199999999999999" customHeight="1" x14ac:dyDescent="0.25">
      <c r="B126" s="698"/>
      <c r="C126" s="698"/>
      <c r="D126" s="698"/>
      <c r="E126" s="698"/>
      <c r="F126" s="698"/>
      <c r="G126" s="698"/>
      <c r="H126" s="698"/>
      <c r="I126" s="698"/>
      <c r="J126" s="698"/>
      <c r="K126" s="698"/>
      <c r="AA126" s="653"/>
    </row>
    <row r="127" spans="2:27" ht="10.199999999999999" customHeight="1" x14ac:dyDescent="0.25">
      <c r="B127" s="610" t="s">
        <v>9</v>
      </c>
      <c r="C127" s="610"/>
      <c r="D127" s="610"/>
      <c r="E127" s="610"/>
      <c r="F127" s="610"/>
      <c r="G127" s="610"/>
      <c r="H127" s="610"/>
      <c r="I127" s="610"/>
      <c r="J127" s="610"/>
      <c r="K127" s="610"/>
      <c r="L127" s="510"/>
      <c r="M127" s="510"/>
      <c r="AA127" s="653"/>
    </row>
    <row r="128" spans="2:27" ht="10.199999999999999" customHeight="1" x14ac:dyDescent="0.25">
      <c r="B128" s="510"/>
      <c r="C128" s="510"/>
      <c r="D128" s="510"/>
      <c r="E128" s="510"/>
      <c r="F128" s="510"/>
      <c r="G128" s="510"/>
      <c r="H128" s="510"/>
      <c r="I128" s="510"/>
      <c r="J128" s="510"/>
      <c r="K128" s="510"/>
      <c r="L128" s="510"/>
      <c r="M128" s="510"/>
      <c r="AA128" s="653"/>
    </row>
    <row r="129" spans="27:27" ht="10.199999999999999" customHeight="1" x14ac:dyDescent="0.25">
      <c r="AA129" s="653"/>
    </row>
    <row r="130" spans="27:27" ht="10.199999999999999" customHeight="1" x14ac:dyDescent="0.25">
      <c r="AA130" s="653"/>
    </row>
    <row r="131" spans="27:27" ht="10.199999999999999" customHeight="1" x14ac:dyDescent="0.25"/>
    <row r="132" spans="27:27" ht="10.199999999999999" customHeight="1" x14ac:dyDescent="0.25"/>
    <row r="133" spans="27:27" ht="10.199999999999999" customHeight="1" x14ac:dyDescent="0.25"/>
    <row r="134" spans="27:27" ht="10.199999999999999" customHeight="1" x14ac:dyDescent="0.25"/>
    <row r="135" spans="27:27" ht="10.199999999999999" customHeight="1" x14ac:dyDescent="0.25"/>
    <row r="136" spans="27:27" ht="10.199999999999999" customHeight="1" x14ac:dyDescent="0.25"/>
    <row r="137" spans="27:27" ht="10.199999999999999" customHeight="1" x14ac:dyDescent="0.25"/>
    <row r="138" spans="27:27" ht="10.199999999999999" customHeight="1" x14ac:dyDescent="0.25"/>
    <row r="139" spans="27:27" ht="10.199999999999999" customHeight="1" x14ac:dyDescent="0.25"/>
    <row r="140" spans="27:27" ht="10.199999999999999" customHeight="1" x14ac:dyDescent="0.25"/>
    <row r="141" spans="27:27" ht="10.199999999999999" customHeight="1" x14ac:dyDescent="0.25"/>
    <row r="142" spans="27:27" ht="10.199999999999999" customHeight="1" x14ac:dyDescent="0.25"/>
    <row r="143" spans="27:27" ht="10.199999999999999" customHeight="1" x14ac:dyDescent="0.25"/>
    <row r="144" spans="27:27" ht="10.199999999999999" customHeight="1" x14ac:dyDescent="0.25"/>
    <row r="145" ht="10.199999999999999" customHeight="1" x14ac:dyDescent="0.25"/>
    <row r="146" ht="10.199999999999999" customHeight="1" x14ac:dyDescent="0.25"/>
    <row r="147" ht="10.199999999999999" customHeight="1" x14ac:dyDescent="0.25"/>
    <row r="148" ht="10.199999999999999" customHeight="1" x14ac:dyDescent="0.25"/>
    <row r="149" ht="10.199999999999999" customHeight="1" x14ac:dyDescent="0.25"/>
    <row r="150" ht="10.199999999999999" customHeight="1" x14ac:dyDescent="0.25"/>
    <row r="151" ht="10.199999999999999" customHeight="1" x14ac:dyDescent="0.25"/>
    <row r="152" ht="10.199999999999999" customHeight="1" x14ac:dyDescent="0.25"/>
    <row r="153" ht="10.199999999999999" customHeight="1" x14ac:dyDescent="0.25"/>
    <row r="154" ht="10.199999999999999" customHeight="1" x14ac:dyDescent="0.25"/>
    <row r="155" ht="10.199999999999999" customHeight="1" x14ac:dyDescent="0.25"/>
    <row r="156" ht="10.199999999999999" customHeight="1" x14ac:dyDescent="0.25"/>
    <row r="157" ht="10.199999999999999" customHeight="1" x14ac:dyDescent="0.25"/>
  </sheetData>
  <sheetProtection algorithmName="SHA-512" hashValue="gp7zbeLsKjI+PNwzyoz7+1KgDq5bMTSCRSpzRSHZ0lSpeTrbySs5YMmrIqffUnGI3gux4wEE4HG4p8pX0o4EYg==" saltValue="drhQWyDb9N9+Vn/iaWzNZQ==" spinCount="100000" sheet="1" objects="1" scenarios="1" selectLockedCells="1"/>
  <mergeCells count="332">
    <mergeCell ref="V6:Y7"/>
    <mergeCell ref="A77:A78"/>
    <mergeCell ref="B77:F78"/>
    <mergeCell ref="G77:K78"/>
    <mergeCell ref="L77:P78"/>
    <mergeCell ref="Q77:V78"/>
    <mergeCell ref="W77:Y78"/>
    <mergeCell ref="Z77:Z78"/>
    <mergeCell ref="Q65:V66"/>
    <mergeCell ref="W69:Y70"/>
    <mergeCell ref="A71:A72"/>
    <mergeCell ref="B71:F72"/>
    <mergeCell ref="G71:K72"/>
    <mergeCell ref="W71:Y72"/>
    <mergeCell ref="Z73:Z74"/>
    <mergeCell ref="L75:P76"/>
    <mergeCell ref="Q75:V76"/>
    <mergeCell ref="Z75:Z76"/>
    <mergeCell ref="L73:P74"/>
    <mergeCell ref="Q73:V74"/>
    <mergeCell ref="A65:A66"/>
    <mergeCell ref="B65:F66"/>
    <mergeCell ref="L65:P66"/>
    <mergeCell ref="A67:A68"/>
    <mergeCell ref="A85:A86"/>
    <mergeCell ref="B85:F86"/>
    <mergeCell ref="G85:K86"/>
    <mergeCell ref="A79:A80"/>
    <mergeCell ref="B79:F80"/>
    <mergeCell ref="G79:K80"/>
    <mergeCell ref="L79:P80"/>
    <mergeCell ref="Q79:V80"/>
    <mergeCell ref="W79:Y80"/>
    <mergeCell ref="B67:F68"/>
    <mergeCell ref="G67:K68"/>
    <mergeCell ref="W67:Y68"/>
    <mergeCell ref="W73:Y74"/>
    <mergeCell ref="W75:Y76"/>
    <mergeCell ref="A69:A70"/>
    <mergeCell ref="B69:F70"/>
    <mergeCell ref="L71:P72"/>
    <mergeCell ref="Q71:V72"/>
    <mergeCell ref="A73:A74"/>
    <mergeCell ref="B73:F74"/>
    <mergeCell ref="G73:K74"/>
    <mergeCell ref="A75:A76"/>
    <mergeCell ref="B75:F76"/>
    <mergeCell ref="G75:K76"/>
    <mergeCell ref="B119:D120"/>
    <mergeCell ref="AA1:AA130"/>
    <mergeCell ref="B127:M128"/>
    <mergeCell ref="L14:P16"/>
    <mergeCell ref="Q14:V16"/>
    <mergeCell ref="L17:P18"/>
    <mergeCell ref="Q17:V18"/>
    <mergeCell ref="L19:P20"/>
    <mergeCell ref="B125:K126"/>
    <mergeCell ref="L41:P42"/>
    <mergeCell ref="Q41:V42"/>
    <mergeCell ref="L43:P44"/>
    <mergeCell ref="Q43:V44"/>
    <mergeCell ref="L45:P46"/>
    <mergeCell ref="Q45:V46"/>
    <mergeCell ref="G69:K70"/>
    <mergeCell ref="Q69:V70"/>
    <mergeCell ref="Z69:Z70"/>
    <mergeCell ref="Z71:Z72"/>
    <mergeCell ref="B117:F118"/>
    <mergeCell ref="B104:L105"/>
    <mergeCell ref="N104:O105"/>
    <mergeCell ref="G65:K66"/>
    <mergeCell ref="W65:Y66"/>
    <mergeCell ref="B109:M110"/>
    <mergeCell ref="AB105:AC105"/>
    <mergeCell ref="B98:L99"/>
    <mergeCell ref="N98:O99"/>
    <mergeCell ref="B101:L102"/>
    <mergeCell ref="N101:O102"/>
    <mergeCell ref="Q101:R102"/>
    <mergeCell ref="U98:Z99"/>
    <mergeCell ref="A81:A82"/>
    <mergeCell ref="A83:A84"/>
    <mergeCell ref="W81:Y82"/>
    <mergeCell ref="Z83:Z84"/>
    <mergeCell ref="A87:A88"/>
    <mergeCell ref="B87:F88"/>
    <mergeCell ref="G87:K88"/>
    <mergeCell ref="L87:P88"/>
    <mergeCell ref="Q87:V88"/>
    <mergeCell ref="W87:Y88"/>
    <mergeCell ref="Z87:Z88"/>
    <mergeCell ref="A89:A90"/>
    <mergeCell ref="B89:F90"/>
    <mergeCell ref="G89:K90"/>
    <mergeCell ref="L89:P90"/>
    <mergeCell ref="Q89:V90"/>
    <mergeCell ref="Z79:Z80"/>
    <mergeCell ref="B81:F82"/>
    <mergeCell ref="G81:K82"/>
    <mergeCell ref="Z85:Z86"/>
    <mergeCell ref="Z81:Z82"/>
    <mergeCell ref="B83:F84"/>
    <mergeCell ref="G83:K84"/>
    <mergeCell ref="L83:P84"/>
    <mergeCell ref="Q83:V84"/>
    <mergeCell ref="Q85:V86"/>
    <mergeCell ref="W85:Y86"/>
    <mergeCell ref="L81:P82"/>
    <mergeCell ref="L85:P86"/>
    <mergeCell ref="W83:Y84"/>
    <mergeCell ref="Z65:Z66"/>
    <mergeCell ref="L67:P68"/>
    <mergeCell ref="Q67:V68"/>
    <mergeCell ref="Z67:Z68"/>
    <mergeCell ref="L69:P70"/>
    <mergeCell ref="B122:D123"/>
    <mergeCell ref="I119:O120"/>
    <mergeCell ref="R119:T120"/>
    <mergeCell ref="Q104:R105"/>
    <mergeCell ref="B112:G113"/>
    <mergeCell ref="J112:O113"/>
    <mergeCell ref="R112:W113"/>
    <mergeCell ref="S107:U108"/>
    <mergeCell ref="V107:Z108"/>
    <mergeCell ref="U119:W120"/>
    <mergeCell ref="U122:W123"/>
    <mergeCell ref="F119:H120"/>
    <mergeCell ref="F122:H123"/>
    <mergeCell ref="B107:R108"/>
    <mergeCell ref="B115:G115"/>
    <mergeCell ref="J115:O115"/>
    <mergeCell ref="R115:W115"/>
    <mergeCell ref="Q122:T123"/>
    <mergeCell ref="Q81:V82"/>
    <mergeCell ref="A63:A64"/>
    <mergeCell ref="B63:F64"/>
    <mergeCell ref="G63:K64"/>
    <mergeCell ref="W59:Y60"/>
    <mergeCell ref="Z59:Z60"/>
    <mergeCell ref="A61:A62"/>
    <mergeCell ref="B61:F62"/>
    <mergeCell ref="G61:K62"/>
    <mergeCell ref="W61:Y62"/>
    <mergeCell ref="Z61:Z62"/>
    <mergeCell ref="A59:A60"/>
    <mergeCell ref="B59:F60"/>
    <mergeCell ref="G59:K60"/>
    <mergeCell ref="W63:Y64"/>
    <mergeCell ref="Z63:Z64"/>
    <mergeCell ref="Q61:V62"/>
    <mergeCell ref="L63:P64"/>
    <mergeCell ref="Q63:V64"/>
    <mergeCell ref="L59:P60"/>
    <mergeCell ref="Q59:V60"/>
    <mergeCell ref="L61:P62"/>
    <mergeCell ref="A57:A58"/>
    <mergeCell ref="B57:F58"/>
    <mergeCell ref="G57:K58"/>
    <mergeCell ref="W57:Y58"/>
    <mergeCell ref="Z57:Z58"/>
    <mergeCell ref="A55:A56"/>
    <mergeCell ref="B55:F56"/>
    <mergeCell ref="G55:K56"/>
    <mergeCell ref="L55:P56"/>
    <mergeCell ref="Q55:V56"/>
    <mergeCell ref="L57:P58"/>
    <mergeCell ref="Q57:V58"/>
    <mergeCell ref="Z55:Z56"/>
    <mergeCell ref="W55:Y56"/>
    <mergeCell ref="A53:A54"/>
    <mergeCell ref="B53:F54"/>
    <mergeCell ref="G53:K54"/>
    <mergeCell ref="W53:Y54"/>
    <mergeCell ref="Z53:Z54"/>
    <mergeCell ref="A51:A52"/>
    <mergeCell ref="B51:F52"/>
    <mergeCell ref="G51:K52"/>
    <mergeCell ref="L51:P52"/>
    <mergeCell ref="Q51:V52"/>
    <mergeCell ref="L53:P54"/>
    <mergeCell ref="Q53:V54"/>
    <mergeCell ref="Z51:Z52"/>
    <mergeCell ref="W51:Y52"/>
    <mergeCell ref="A49:A50"/>
    <mergeCell ref="B49:F50"/>
    <mergeCell ref="G49:K50"/>
    <mergeCell ref="W49:Y50"/>
    <mergeCell ref="Z49:Z50"/>
    <mergeCell ref="A47:A48"/>
    <mergeCell ref="B47:F48"/>
    <mergeCell ref="G47:K48"/>
    <mergeCell ref="L47:P48"/>
    <mergeCell ref="Q47:V48"/>
    <mergeCell ref="L49:P50"/>
    <mergeCell ref="Q49:V50"/>
    <mergeCell ref="Z47:Z48"/>
    <mergeCell ref="W47:Y48"/>
    <mergeCell ref="A45:A46"/>
    <mergeCell ref="B45:F46"/>
    <mergeCell ref="G45:K46"/>
    <mergeCell ref="W45:Y46"/>
    <mergeCell ref="Z45:Z46"/>
    <mergeCell ref="A43:A44"/>
    <mergeCell ref="B43:F44"/>
    <mergeCell ref="G43:K44"/>
    <mergeCell ref="W39:Y40"/>
    <mergeCell ref="Z39:Z40"/>
    <mergeCell ref="A41:A42"/>
    <mergeCell ref="B41:F42"/>
    <mergeCell ref="G41:K42"/>
    <mergeCell ref="W41:Y42"/>
    <mergeCell ref="Z41:Z42"/>
    <mergeCell ref="A39:A40"/>
    <mergeCell ref="B39:F40"/>
    <mergeCell ref="G39:K40"/>
    <mergeCell ref="L39:P40"/>
    <mergeCell ref="Q39:V40"/>
    <mergeCell ref="Z43:Z44"/>
    <mergeCell ref="W43:Y44"/>
    <mergeCell ref="A37:A38"/>
    <mergeCell ref="B37:F38"/>
    <mergeCell ref="G37:K38"/>
    <mergeCell ref="W37:Y38"/>
    <mergeCell ref="Z37:Z38"/>
    <mergeCell ref="A35:A36"/>
    <mergeCell ref="B35:F36"/>
    <mergeCell ref="G35:K36"/>
    <mergeCell ref="L35:P36"/>
    <mergeCell ref="Q35:V36"/>
    <mergeCell ref="L37:P38"/>
    <mergeCell ref="Q37:V38"/>
    <mergeCell ref="W35:Y36"/>
    <mergeCell ref="Z35:Z36"/>
    <mergeCell ref="Z31:Z32"/>
    <mergeCell ref="A33:A34"/>
    <mergeCell ref="B33:F34"/>
    <mergeCell ref="G33:K34"/>
    <mergeCell ref="W33:Y34"/>
    <mergeCell ref="Z33:Z34"/>
    <mergeCell ref="A31:A32"/>
    <mergeCell ref="B31:F32"/>
    <mergeCell ref="G31:K32"/>
    <mergeCell ref="L31:P32"/>
    <mergeCell ref="Q31:V32"/>
    <mergeCell ref="L33:P34"/>
    <mergeCell ref="Q33:V34"/>
    <mergeCell ref="W31:Y32"/>
    <mergeCell ref="Z27:Z28"/>
    <mergeCell ref="A29:A30"/>
    <mergeCell ref="B29:F30"/>
    <mergeCell ref="G29:K30"/>
    <mergeCell ref="W29:Y30"/>
    <mergeCell ref="Z29:Z30"/>
    <mergeCell ref="A27:A28"/>
    <mergeCell ref="B27:F28"/>
    <mergeCell ref="G27:K28"/>
    <mergeCell ref="L27:P28"/>
    <mergeCell ref="Q27:V28"/>
    <mergeCell ref="L29:P30"/>
    <mergeCell ref="Q29:V30"/>
    <mergeCell ref="W27:Y28"/>
    <mergeCell ref="E2:G3"/>
    <mergeCell ref="Z25:Z26"/>
    <mergeCell ref="A23:A24"/>
    <mergeCell ref="B23:F24"/>
    <mergeCell ref="G23:K24"/>
    <mergeCell ref="Q23:V24"/>
    <mergeCell ref="L25:P26"/>
    <mergeCell ref="Q25:V26"/>
    <mergeCell ref="L23:P24"/>
    <mergeCell ref="W23:Y24"/>
    <mergeCell ref="Z23:Z24"/>
    <mergeCell ref="A17:A18"/>
    <mergeCell ref="B17:F18"/>
    <mergeCell ref="G17:K18"/>
    <mergeCell ref="W17:Y18"/>
    <mergeCell ref="Z17:Z18"/>
    <mergeCell ref="B8:Z9"/>
    <mergeCell ref="B10:Z11"/>
    <mergeCell ref="A14:A16"/>
    <mergeCell ref="B14:F16"/>
    <mergeCell ref="G14:K16"/>
    <mergeCell ref="W14:Y16"/>
    <mergeCell ref="A25:A26"/>
    <mergeCell ref="B6:T7"/>
    <mergeCell ref="B25:F26"/>
    <mergeCell ref="G25:K26"/>
    <mergeCell ref="W25:Y26"/>
    <mergeCell ref="E4:G4"/>
    <mergeCell ref="I2:S3"/>
    <mergeCell ref="I4:S4"/>
    <mergeCell ref="W19:Y20"/>
    <mergeCell ref="Z19:Z20"/>
    <mergeCell ref="A21:A22"/>
    <mergeCell ref="Z21:Z22"/>
    <mergeCell ref="A19:A20"/>
    <mergeCell ref="B19:F20"/>
    <mergeCell ref="G19:K20"/>
    <mergeCell ref="Q19:V20"/>
    <mergeCell ref="L21:P22"/>
    <mergeCell ref="Q21:V22"/>
    <mergeCell ref="B21:F22"/>
    <mergeCell ref="G21:K22"/>
    <mergeCell ref="W21:Y22"/>
    <mergeCell ref="V4:Y5"/>
    <mergeCell ref="V2:Y3"/>
    <mergeCell ref="B4:D4"/>
    <mergeCell ref="Z14:Z16"/>
    <mergeCell ref="B2:C3"/>
    <mergeCell ref="W89:Y90"/>
    <mergeCell ref="Z89:Z90"/>
    <mergeCell ref="A91:A92"/>
    <mergeCell ref="B91:F92"/>
    <mergeCell ref="G91:K92"/>
    <mergeCell ref="L91:P92"/>
    <mergeCell ref="Q91:V92"/>
    <mergeCell ref="W91:Y92"/>
    <mergeCell ref="Z91:Z92"/>
    <mergeCell ref="A93:A94"/>
    <mergeCell ref="B93:F94"/>
    <mergeCell ref="G93:K94"/>
    <mergeCell ref="L93:P94"/>
    <mergeCell ref="Q93:V94"/>
    <mergeCell ref="W93:Y94"/>
    <mergeCell ref="Z93:Z94"/>
    <mergeCell ref="A95:A96"/>
    <mergeCell ref="B95:F96"/>
    <mergeCell ref="G95:K96"/>
    <mergeCell ref="L95:P96"/>
    <mergeCell ref="Q95:V96"/>
    <mergeCell ref="W95:Y96"/>
    <mergeCell ref="Z95:Z96"/>
  </mergeCells>
  <pageMargins left="0.7" right="0.7" top="0.78740157499999996" bottom="0.78740157499999996" header="0.3" footer="0.3"/>
  <pageSetup paperSize="9"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1">
    <tabColor theme="3" tint="0.39997558519241921"/>
  </sheetPr>
  <dimension ref="A1:AL145"/>
  <sheetViews>
    <sheetView showGridLines="0" zoomScaleNormal="100" workbookViewId="0">
      <selection activeCell="Q104" sqref="Q104:R105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A1" s="652" t="s">
        <v>466</v>
      </c>
    </row>
    <row r="2" spans="1:27" ht="10.199999999999999" customHeight="1" x14ac:dyDescent="0.25"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87</v>
      </c>
      <c r="W2" s="530"/>
      <c r="X2" s="530"/>
      <c r="Y2" s="530"/>
      <c r="AA2" s="653"/>
    </row>
    <row r="3" spans="1:27" ht="10.199999999999999" customHeight="1" x14ac:dyDescent="0.25">
      <c r="B3" s="663"/>
      <c r="C3" s="664"/>
      <c r="D3" s="50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AA3" s="653"/>
    </row>
    <row r="4" spans="1:27" ht="10.199999999999999" customHeight="1" x14ac:dyDescent="0.25">
      <c r="B4" s="677" t="s">
        <v>18</v>
      </c>
      <c r="C4" s="677"/>
      <c r="D4" s="677"/>
      <c r="E4" s="678" t="s">
        <v>43</v>
      </c>
      <c r="F4" s="679"/>
      <c r="G4" s="679"/>
      <c r="I4" s="680" t="s">
        <v>435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V4" s="872" t="s">
        <v>182</v>
      </c>
      <c r="W4" s="872"/>
      <c r="X4" s="872"/>
      <c r="Y4" s="872"/>
      <c r="AA4" s="653"/>
    </row>
    <row r="5" spans="1:27" ht="10.199999999999999" customHeight="1" x14ac:dyDescent="0.25">
      <c r="B5" s="30"/>
      <c r="C5" s="30"/>
      <c r="D5" s="30"/>
      <c r="G5" s="30"/>
      <c r="H5" s="30"/>
      <c r="I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872"/>
      <c r="W5" s="872"/>
      <c r="X5" s="872"/>
      <c r="Y5" s="872"/>
      <c r="AA5" s="653"/>
    </row>
    <row r="6" spans="1:27" ht="10.199999999999999" customHeight="1" x14ac:dyDescent="0.25">
      <c r="B6" s="901" t="s">
        <v>425</v>
      </c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469"/>
      <c r="V6" s="893" t="s">
        <v>198</v>
      </c>
      <c r="W6" s="893"/>
      <c r="X6" s="893"/>
      <c r="Y6" s="893"/>
      <c r="Z6" s="469"/>
      <c r="AA6" s="653"/>
    </row>
    <row r="7" spans="1:27" ht="10.199999999999999" customHeight="1" x14ac:dyDescent="0.25">
      <c r="B7" s="902"/>
      <c r="C7" s="902"/>
      <c r="D7" s="902"/>
      <c r="E7" s="902"/>
      <c r="F7" s="902"/>
      <c r="G7" s="902"/>
      <c r="H7" s="902"/>
      <c r="I7" s="902"/>
      <c r="J7" s="902"/>
      <c r="K7" s="902"/>
      <c r="L7" s="902"/>
      <c r="M7" s="902"/>
      <c r="N7" s="902"/>
      <c r="O7" s="902"/>
      <c r="P7" s="902"/>
      <c r="Q7" s="902"/>
      <c r="R7" s="902"/>
      <c r="S7" s="902"/>
      <c r="T7" s="902"/>
      <c r="U7" s="469"/>
      <c r="V7" s="893"/>
      <c r="W7" s="893"/>
      <c r="X7" s="893"/>
      <c r="Y7" s="893"/>
      <c r="Z7" s="469"/>
      <c r="AA7" s="653"/>
    </row>
    <row r="8" spans="1:27" ht="10.199999999999999" customHeight="1" x14ac:dyDescent="0.25">
      <c r="B8" s="896" t="s">
        <v>471</v>
      </c>
      <c r="C8" s="896"/>
      <c r="D8" s="896"/>
      <c r="E8" s="896"/>
      <c r="F8" s="896"/>
      <c r="G8" s="896"/>
      <c r="H8" s="896"/>
      <c r="I8" s="896"/>
      <c r="J8" s="896"/>
      <c r="K8" s="896"/>
      <c r="L8" s="896"/>
      <c r="M8" s="896"/>
      <c r="N8" s="896"/>
      <c r="O8" s="896"/>
      <c r="P8" s="896"/>
      <c r="Q8" s="896"/>
      <c r="R8" s="896"/>
      <c r="S8" s="896"/>
      <c r="T8" s="896"/>
      <c r="U8" s="896"/>
      <c r="V8" s="896"/>
      <c r="W8" s="896"/>
      <c r="X8" s="896"/>
      <c r="Y8" s="896"/>
      <c r="Z8" s="896"/>
      <c r="AA8" s="653"/>
    </row>
    <row r="9" spans="1:27" ht="10.199999999999999" customHeight="1" x14ac:dyDescent="0.25">
      <c r="B9" s="896"/>
      <c r="C9" s="896"/>
      <c r="D9" s="896"/>
      <c r="E9" s="896"/>
      <c r="F9" s="896"/>
      <c r="G9" s="896"/>
      <c r="H9" s="896"/>
      <c r="I9" s="896"/>
      <c r="J9" s="896"/>
      <c r="K9" s="896"/>
      <c r="L9" s="896"/>
      <c r="M9" s="896"/>
      <c r="N9" s="896"/>
      <c r="O9" s="896"/>
      <c r="P9" s="896"/>
      <c r="Q9" s="896"/>
      <c r="R9" s="896"/>
      <c r="S9" s="896"/>
      <c r="T9" s="896"/>
      <c r="U9" s="896"/>
      <c r="V9" s="896"/>
      <c r="W9" s="896"/>
      <c r="X9" s="896"/>
      <c r="Y9" s="896"/>
      <c r="Z9" s="896"/>
      <c r="AA9" s="653"/>
    </row>
    <row r="10" spans="1:27" ht="10.199999999999999" customHeight="1" x14ac:dyDescent="0.25">
      <c r="B10" s="873" t="s">
        <v>524</v>
      </c>
      <c r="C10" s="530"/>
      <c r="D10" s="530"/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653"/>
    </row>
    <row r="11" spans="1:27" ht="10.199999999999999" customHeight="1" x14ac:dyDescent="0.25"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653"/>
    </row>
    <row r="12" spans="1:27" ht="10.199999999999999" customHeight="1" x14ac:dyDescent="0.25">
      <c r="AA12" s="653"/>
    </row>
    <row r="13" spans="1:27" ht="10.199999999999999" customHeight="1" x14ac:dyDescent="0.25">
      <c r="AA13" s="653"/>
    </row>
    <row r="14" spans="1:27" ht="10.199999999999999" customHeight="1" x14ac:dyDescent="0.25">
      <c r="A14" s="798" t="s">
        <v>24</v>
      </c>
      <c r="B14" s="801" t="s">
        <v>41</v>
      </c>
      <c r="C14" s="802"/>
      <c r="D14" s="802"/>
      <c r="E14" s="802"/>
      <c r="F14" s="803"/>
      <c r="G14" s="801" t="s">
        <v>42</v>
      </c>
      <c r="H14" s="802"/>
      <c r="I14" s="802"/>
      <c r="J14" s="802"/>
      <c r="K14" s="803"/>
      <c r="L14" s="810" t="s">
        <v>57</v>
      </c>
      <c r="M14" s="835"/>
      <c r="N14" s="835"/>
      <c r="O14" s="835"/>
      <c r="P14" s="836"/>
      <c r="Q14" s="819" t="s">
        <v>25</v>
      </c>
      <c r="R14" s="671"/>
      <c r="S14" s="671"/>
      <c r="T14" s="671"/>
      <c r="U14" s="671"/>
      <c r="V14" s="672"/>
      <c r="W14" s="810" t="s">
        <v>38</v>
      </c>
      <c r="X14" s="835"/>
      <c r="Y14" s="836"/>
      <c r="Z14" s="846" t="s">
        <v>26</v>
      </c>
      <c r="AA14" s="653"/>
    </row>
    <row r="15" spans="1:27" ht="10.199999999999999" customHeight="1" x14ac:dyDescent="0.25">
      <c r="A15" s="799"/>
      <c r="B15" s="804"/>
      <c r="C15" s="805"/>
      <c r="D15" s="805"/>
      <c r="E15" s="805"/>
      <c r="F15" s="806"/>
      <c r="G15" s="804"/>
      <c r="H15" s="805"/>
      <c r="I15" s="805"/>
      <c r="J15" s="805"/>
      <c r="K15" s="806"/>
      <c r="L15" s="837"/>
      <c r="M15" s="838"/>
      <c r="N15" s="838"/>
      <c r="O15" s="838"/>
      <c r="P15" s="839"/>
      <c r="Q15" s="890"/>
      <c r="R15" s="679"/>
      <c r="S15" s="679"/>
      <c r="T15" s="679"/>
      <c r="U15" s="679"/>
      <c r="V15" s="891"/>
      <c r="W15" s="837"/>
      <c r="X15" s="838"/>
      <c r="Y15" s="839"/>
      <c r="Z15" s="799"/>
      <c r="AA15" s="653"/>
    </row>
    <row r="16" spans="1:27" ht="10.199999999999999" customHeight="1" x14ac:dyDescent="0.25">
      <c r="A16" s="800"/>
      <c r="B16" s="807"/>
      <c r="C16" s="808"/>
      <c r="D16" s="808"/>
      <c r="E16" s="808"/>
      <c r="F16" s="809"/>
      <c r="G16" s="807"/>
      <c r="H16" s="808"/>
      <c r="I16" s="808"/>
      <c r="J16" s="808"/>
      <c r="K16" s="809"/>
      <c r="L16" s="840"/>
      <c r="M16" s="841"/>
      <c r="N16" s="841"/>
      <c r="O16" s="841"/>
      <c r="P16" s="842"/>
      <c r="Q16" s="673"/>
      <c r="R16" s="674"/>
      <c r="S16" s="674"/>
      <c r="T16" s="674"/>
      <c r="U16" s="674"/>
      <c r="V16" s="675"/>
      <c r="W16" s="840"/>
      <c r="X16" s="841"/>
      <c r="Y16" s="842"/>
      <c r="Z16" s="847"/>
      <c r="AA16" s="653"/>
    </row>
    <row r="17" spans="1:29" ht="10.199999999999999" customHeight="1" x14ac:dyDescent="0.25">
      <c r="A17" s="759">
        <v>41</v>
      </c>
      <c r="B17" s="863" t="str">
        <f>IF('Formular 3a_2'!B18&lt;1,"",'Formular 3a_2'!B18)</f>
        <v/>
      </c>
      <c r="C17" s="864"/>
      <c r="D17" s="864"/>
      <c r="E17" s="864"/>
      <c r="F17" s="865"/>
      <c r="G17" s="863" t="str">
        <f>IF('Formular 3a_2'!G18&lt;1,"",'Formular 3a_2'!G18)</f>
        <v/>
      </c>
      <c r="H17" s="864"/>
      <c r="I17" s="864"/>
      <c r="J17" s="864"/>
      <c r="K17" s="865"/>
      <c r="L17" s="869" t="str">
        <f>IF('Formular 3a_2'!O18&lt;1,"",'Formular 3a_2'!O18)</f>
        <v/>
      </c>
      <c r="M17" s="864"/>
      <c r="N17" s="864"/>
      <c r="O17" s="864"/>
      <c r="P17" s="865"/>
      <c r="Q17" s="863" t="str">
        <f>IF('Formular 3a_2'!S18&lt;1,"",'Formular 3a_2'!S18)</f>
        <v/>
      </c>
      <c r="R17" s="864"/>
      <c r="S17" s="864"/>
      <c r="T17" s="864"/>
      <c r="U17" s="864"/>
      <c r="V17" s="865"/>
      <c r="W17" s="863" t="str">
        <f>IF('Formular 3a_2'!W18&lt;1,"",'Formular 3a_2'!W18)</f>
        <v/>
      </c>
      <c r="X17" s="864"/>
      <c r="Y17" s="865"/>
      <c r="Z17" s="870" t="str">
        <f>IF('Formular 3a_2'!Z18&lt;1,"",'Formular 3a_2'!Z18)</f>
        <v/>
      </c>
      <c r="AA17" s="653"/>
    </row>
    <row r="18" spans="1:29" ht="10.199999999999999" customHeight="1" x14ac:dyDescent="0.25">
      <c r="A18" s="760"/>
      <c r="B18" s="866"/>
      <c r="C18" s="867"/>
      <c r="D18" s="867"/>
      <c r="E18" s="867"/>
      <c r="F18" s="868"/>
      <c r="G18" s="866"/>
      <c r="H18" s="867"/>
      <c r="I18" s="867"/>
      <c r="J18" s="867"/>
      <c r="K18" s="868"/>
      <c r="L18" s="866"/>
      <c r="M18" s="867"/>
      <c r="N18" s="867"/>
      <c r="O18" s="867"/>
      <c r="P18" s="868"/>
      <c r="Q18" s="866"/>
      <c r="R18" s="867"/>
      <c r="S18" s="867"/>
      <c r="T18" s="867"/>
      <c r="U18" s="867"/>
      <c r="V18" s="868"/>
      <c r="W18" s="866"/>
      <c r="X18" s="867"/>
      <c r="Y18" s="868"/>
      <c r="Z18" s="871"/>
      <c r="AA18" s="653"/>
    </row>
    <row r="19" spans="1:29" ht="10.199999999999999" customHeight="1" x14ac:dyDescent="0.25">
      <c r="A19" s="759">
        <v>42</v>
      </c>
      <c r="B19" s="863" t="str">
        <f>IF('Formular 3a_2'!B20&lt;1,"",'Formular 3a_2'!B20)</f>
        <v/>
      </c>
      <c r="C19" s="864"/>
      <c r="D19" s="864"/>
      <c r="E19" s="864"/>
      <c r="F19" s="865"/>
      <c r="G19" s="863" t="str">
        <f>IF('Formular 3a_2'!G20&lt;1,"",'Formular 3a_2'!G20)</f>
        <v/>
      </c>
      <c r="H19" s="864"/>
      <c r="I19" s="864"/>
      <c r="J19" s="864"/>
      <c r="K19" s="865"/>
      <c r="L19" s="869" t="str">
        <f>IF('Formular 3a_2'!O20&lt;1,"",'Formular 3a_2'!O20)</f>
        <v/>
      </c>
      <c r="M19" s="864"/>
      <c r="N19" s="864"/>
      <c r="O19" s="864"/>
      <c r="P19" s="865"/>
      <c r="Q19" s="863" t="str">
        <f>IF('Formular 3a_2'!S20&lt;1,"",'Formular 3a_2'!S20)</f>
        <v/>
      </c>
      <c r="R19" s="864"/>
      <c r="S19" s="864"/>
      <c r="T19" s="864"/>
      <c r="U19" s="864"/>
      <c r="V19" s="865"/>
      <c r="W19" s="863" t="str">
        <f>IF('Formular 3a_2'!W20&lt;1,"",'Formular 3a_2'!W20)</f>
        <v/>
      </c>
      <c r="X19" s="864"/>
      <c r="Y19" s="865"/>
      <c r="Z19" s="870" t="str">
        <f>IF('Formular 3a_2'!Z20&lt;1,"",'Formular 3a_2'!Z20)</f>
        <v/>
      </c>
      <c r="AA19" s="653"/>
    </row>
    <row r="20" spans="1:29" ht="10.199999999999999" customHeight="1" x14ac:dyDescent="0.25">
      <c r="A20" s="760"/>
      <c r="B20" s="866"/>
      <c r="C20" s="867"/>
      <c r="D20" s="867"/>
      <c r="E20" s="867"/>
      <c r="F20" s="868"/>
      <c r="G20" s="866"/>
      <c r="H20" s="867"/>
      <c r="I20" s="867"/>
      <c r="J20" s="867"/>
      <c r="K20" s="868"/>
      <c r="L20" s="866"/>
      <c r="M20" s="867"/>
      <c r="N20" s="867"/>
      <c r="O20" s="867"/>
      <c r="P20" s="868"/>
      <c r="Q20" s="866"/>
      <c r="R20" s="867"/>
      <c r="S20" s="867"/>
      <c r="T20" s="867"/>
      <c r="U20" s="867"/>
      <c r="V20" s="868"/>
      <c r="W20" s="866"/>
      <c r="X20" s="867"/>
      <c r="Y20" s="868"/>
      <c r="Z20" s="871"/>
      <c r="AA20" s="653"/>
    </row>
    <row r="21" spans="1:29" ht="10.199999999999999" customHeight="1" x14ac:dyDescent="0.25">
      <c r="A21" s="759">
        <v>43</v>
      </c>
      <c r="B21" s="863" t="str">
        <f>IF('Formular 3a_2'!B22&lt;1,"",'Formular 3a_2'!B22)</f>
        <v/>
      </c>
      <c r="C21" s="864"/>
      <c r="D21" s="864"/>
      <c r="E21" s="864"/>
      <c r="F21" s="865"/>
      <c r="G21" s="863" t="str">
        <f>IF('Formular 3a_2'!G22&lt;1,"",'Formular 3a_2'!G22)</f>
        <v/>
      </c>
      <c r="H21" s="864"/>
      <c r="I21" s="864"/>
      <c r="J21" s="864"/>
      <c r="K21" s="865"/>
      <c r="L21" s="869" t="str">
        <f>IF('Formular 3a_2'!O22&lt;1,"",'Formular 3a_2'!O22)</f>
        <v/>
      </c>
      <c r="M21" s="864"/>
      <c r="N21" s="864"/>
      <c r="O21" s="864"/>
      <c r="P21" s="865"/>
      <c r="Q21" s="863" t="str">
        <f>IF('Formular 3a_2'!S22&lt;1,"",'Formular 3a_2'!S22)</f>
        <v/>
      </c>
      <c r="R21" s="864"/>
      <c r="S21" s="864"/>
      <c r="T21" s="864"/>
      <c r="U21" s="864"/>
      <c r="V21" s="865"/>
      <c r="W21" s="863" t="str">
        <f>IF('Formular 3a_2'!W22&lt;1,"",'Formular 3a_2'!W22)</f>
        <v/>
      </c>
      <c r="X21" s="864"/>
      <c r="Y21" s="865"/>
      <c r="Z21" s="870" t="str">
        <f>IF('Formular 3a_2'!Z22&lt;1,"",'Formular 3a_2'!Z22)</f>
        <v/>
      </c>
      <c r="AA21" s="653"/>
    </row>
    <row r="22" spans="1:29" ht="10.199999999999999" customHeight="1" x14ac:dyDescent="0.25">
      <c r="A22" s="760"/>
      <c r="B22" s="866"/>
      <c r="C22" s="867"/>
      <c r="D22" s="867"/>
      <c r="E22" s="867"/>
      <c r="F22" s="868"/>
      <c r="G22" s="866"/>
      <c r="H22" s="867"/>
      <c r="I22" s="867"/>
      <c r="J22" s="867"/>
      <c r="K22" s="868"/>
      <c r="L22" s="866"/>
      <c r="M22" s="867"/>
      <c r="N22" s="867"/>
      <c r="O22" s="867"/>
      <c r="P22" s="868"/>
      <c r="Q22" s="866"/>
      <c r="R22" s="867"/>
      <c r="S22" s="867"/>
      <c r="T22" s="867"/>
      <c r="U22" s="867"/>
      <c r="V22" s="868"/>
      <c r="W22" s="866"/>
      <c r="X22" s="867"/>
      <c r="Y22" s="868"/>
      <c r="Z22" s="871"/>
      <c r="AA22" s="653"/>
    </row>
    <row r="23" spans="1:29" ht="10.199999999999999" customHeight="1" x14ac:dyDescent="0.25">
      <c r="A23" s="759">
        <v>44</v>
      </c>
      <c r="B23" s="863" t="str">
        <f>IF('Formular 3a_2'!B24&lt;1,"",'Formular 3a_2'!B24)</f>
        <v/>
      </c>
      <c r="C23" s="864"/>
      <c r="D23" s="864"/>
      <c r="E23" s="864"/>
      <c r="F23" s="865"/>
      <c r="G23" s="863" t="str">
        <f>IF('Formular 3a_2'!G24&lt;1,"",'Formular 3a_2'!G24)</f>
        <v/>
      </c>
      <c r="H23" s="864"/>
      <c r="I23" s="864"/>
      <c r="J23" s="864"/>
      <c r="K23" s="865"/>
      <c r="L23" s="869" t="str">
        <f>IF('Formular 3a_2'!O24&lt;1,"",'Formular 3a_2'!O24)</f>
        <v/>
      </c>
      <c r="M23" s="864"/>
      <c r="N23" s="864"/>
      <c r="O23" s="864"/>
      <c r="P23" s="865"/>
      <c r="Q23" s="863" t="str">
        <f>IF('Formular 3a_2'!S24&lt;1,"",'Formular 3a_2'!S24)</f>
        <v/>
      </c>
      <c r="R23" s="864"/>
      <c r="S23" s="864"/>
      <c r="T23" s="864"/>
      <c r="U23" s="864"/>
      <c r="V23" s="865"/>
      <c r="W23" s="863" t="str">
        <f>IF('Formular 3a_2'!W24&lt;1,"",'Formular 3a_2'!W24)</f>
        <v/>
      </c>
      <c r="X23" s="864"/>
      <c r="Y23" s="865"/>
      <c r="Z23" s="870" t="str">
        <f>IF('Formular 3a_2'!Z24&lt;1,"",'Formular 3a_2'!Z24)</f>
        <v/>
      </c>
      <c r="AA23" s="653"/>
    </row>
    <row r="24" spans="1:29" ht="10.199999999999999" customHeight="1" x14ac:dyDescent="0.25">
      <c r="A24" s="760"/>
      <c r="B24" s="866"/>
      <c r="C24" s="867"/>
      <c r="D24" s="867"/>
      <c r="E24" s="867"/>
      <c r="F24" s="868"/>
      <c r="G24" s="866"/>
      <c r="H24" s="867"/>
      <c r="I24" s="867"/>
      <c r="J24" s="867"/>
      <c r="K24" s="868"/>
      <c r="L24" s="866"/>
      <c r="M24" s="867"/>
      <c r="N24" s="867"/>
      <c r="O24" s="867"/>
      <c r="P24" s="868"/>
      <c r="Q24" s="866"/>
      <c r="R24" s="867"/>
      <c r="S24" s="867"/>
      <c r="T24" s="867"/>
      <c r="U24" s="867"/>
      <c r="V24" s="868"/>
      <c r="W24" s="866"/>
      <c r="X24" s="867"/>
      <c r="Y24" s="868"/>
      <c r="Z24" s="871"/>
      <c r="AA24" s="653"/>
    </row>
    <row r="25" spans="1:29" ht="10.199999999999999" customHeight="1" x14ac:dyDescent="0.25">
      <c r="A25" s="759">
        <v>45</v>
      </c>
      <c r="B25" s="863" t="str">
        <f>IF('Formular 3a_2'!B26&lt;1,"",'Formular 3a_2'!B26)</f>
        <v/>
      </c>
      <c r="C25" s="864"/>
      <c r="D25" s="864"/>
      <c r="E25" s="864"/>
      <c r="F25" s="865"/>
      <c r="G25" s="863" t="str">
        <f>IF('Formular 3a_2'!G26&lt;1,"",'Formular 3a_2'!G26)</f>
        <v/>
      </c>
      <c r="H25" s="864"/>
      <c r="I25" s="864"/>
      <c r="J25" s="864"/>
      <c r="K25" s="865"/>
      <c r="L25" s="869" t="str">
        <f>IF('Formular 3a_2'!O26&lt;1,"",'Formular 3a_2'!O26)</f>
        <v/>
      </c>
      <c r="M25" s="864"/>
      <c r="N25" s="864"/>
      <c r="O25" s="864"/>
      <c r="P25" s="865"/>
      <c r="Q25" s="863" t="str">
        <f>IF('Formular 3a_2'!S26&lt;1,"",'Formular 3a_2'!S26)</f>
        <v/>
      </c>
      <c r="R25" s="864"/>
      <c r="S25" s="864"/>
      <c r="T25" s="864"/>
      <c r="U25" s="864"/>
      <c r="V25" s="865"/>
      <c r="W25" s="863" t="str">
        <f>IF('Formular 3a_2'!W26&lt;1,"",'Formular 3a_2'!W26)</f>
        <v/>
      </c>
      <c r="X25" s="864"/>
      <c r="Y25" s="865"/>
      <c r="Z25" s="870" t="str">
        <f>IF('Formular 3a_2'!Z26&lt;1,"",'Formular 3a_2'!Z26)</f>
        <v/>
      </c>
      <c r="AA25" s="653"/>
    </row>
    <row r="26" spans="1:29" ht="10.199999999999999" customHeight="1" x14ac:dyDescent="0.25">
      <c r="A26" s="760"/>
      <c r="B26" s="866"/>
      <c r="C26" s="867"/>
      <c r="D26" s="867"/>
      <c r="E26" s="867"/>
      <c r="F26" s="868"/>
      <c r="G26" s="866"/>
      <c r="H26" s="867"/>
      <c r="I26" s="867"/>
      <c r="J26" s="867"/>
      <c r="K26" s="868"/>
      <c r="L26" s="866"/>
      <c r="M26" s="867"/>
      <c r="N26" s="867"/>
      <c r="O26" s="867"/>
      <c r="P26" s="868"/>
      <c r="Q26" s="866"/>
      <c r="R26" s="867"/>
      <c r="S26" s="867"/>
      <c r="T26" s="867"/>
      <c r="U26" s="867"/>
      <c r="V26" s="868"/>
      <c r="W26" s="866"/>
      <c r="X26" s="867"/>
      <c r="Y26" s="868"/>
      <c r="Z26" s="871"/>
      <c r="AA26" s="653"/>
    </row>
    <row r="27" spans="1:29" ht="10.199999999999999" customHeight="1" x14ac:dyDescent="0.25">
      <c r="A27" s="759">
        <v>46</v>
      </c>
      <c r="B27" s="863" t="str">
        <f>IF('Formular 3a_2'!B28&lt;1,"",'Formular 3a_2'!B28)</f>
        <v/>
      </c>
      <c r="C27" s="864"/>
      <c r="D27" s="864"/>
      <c r="E27" s="864"/>
      <c r="F27" s="865"/>
      <c r="G27" s="863" t="str">
        <f>IF('Formular 3a_2'!G28&lt;1,"",'Formular 3a_2'!G28)</f>
        <v/>
      </c>
      <c r="H27" s="864"/>
      <c r="I27" s="864"/>
      <c r="J27" s="864"/>
      <c r="K27" s="865"/>
      <c r="L27" s="869" t="str">
        <f>IF('Formular 3a_2'!O28&lt;1,"",'Formular 3a_2'!O28)</f>
        <v/>
      </c>
      <c r="M27" s="864"/>
      <c r="N27" s="864"/>
      <c r="O27" s="864"/>
      <c r="P27" s="865"/>
      <c r="Q27" s="863" t="str">
        <f>IF('Formular 3a_2'!S28&lt;1,"",'Formular 3a_2'!S28)</f>
        <v/>
      </c>
      <c r="R27" s="864"/>
      <c r="S27" s="864"/>
      <c r="T27" s="864"/>
      <c r="U27" s="864"/>
      <c r="V27" s="865"/>
      <c r="W27" s="863" t="str">
        <f>IF('Formular 3a_2'!W28&lt;1,"",'Formular 3a_2'!W28)</f>
        <v/>
      </c>
      <c r="X27" s="864"/>
      <c r="Y27" s="865"/>
      <c r="Z27" s="870" t="str">
        <f>IF('Formular 3a_2'!Z28&lt;1,"",'Formular 3a_2'!Z28)</f>
        <v/>
      </c>
      <c r="AA27" s="653"/>
      <c r="AB27" s="32"/>
      <c r="AC27" s="32"/>
    </row>
    <row r="28" spans="1:29" ht="10.199999999999999" customHeight="1" x14ac:dyDescent="0.25">
      <c r="A28" s="760"/>
      <c r="B28" s="866"/>
      <c r="C28" s="867"/>
      <c r="D28" s="867"/>
      <c r="E28" s="867"/>
      <c r="F28" s="868"/>
      <c r="G28" s="866"/>
      <c r="H28" s="867"/>
      <c r="I28" s="867"/>
      <c r="J28" s="867"/>
      <c r="K28" s="868"/>
      <c r="L28" s="866"/>
      <c r="M28" s="867"/>
      <c r="N28" s="867"/>
      <c r="O28" s="867"/>
      <c r="P28" s="868"/>
      <c r="Q28" s="866"/>
      <c r="R28" s="867"/>
      <c r="S28" s="867"/>
      <c r="T28" s="867"/>
      <c r="U28" s="867"/>
      <c r="V28" s="868"/>
      <c r="W28" s="866"/>
      <c r="X28" s="867"/>
      <c r="Y28" s="868"/>
      <c r="Z28" s="871"/>
      <c r="AA28" s="653"/>
    </row>
    <row r="29" spans="1:29" ht="10.199999999999999" customHeight="1" x14ac:dyDescent="0.25">
      <c r="A29" s="759">
        <v>47</v>
      </c>
      <c r="B29" s="863" t="str">
        <f>IF('Formular 3a_2'!B30&lt;1,"",'Formular 3a_2'!B30)</f>
        <v/>
      </c>
      <c r="C29" s="864"/>
      <c r="D29" s="864"/>
      <c r="E29" s="864"/>
      <c r="F29" s="865"/>
      <c r="G29" s="863" t="str">
        <f>IF('Formular 3a_2'!G30&lt;1,"",'Formular 3a_2'!G30)</f>
        <v/>
      </c>
      <c r="H29" s="864"/>
      <c r="I29" s="864"/>
      <c r="J29" s="864"/>
      <c r="K29" s="865"/>
      <c r="L29" s="869" t="str">
        <f>IF('Formular 3a_2'!O30&lt;1,"",'Formular 3a_2'!O30)</f>
        <v/>
      </c>
      <c r="M29" s="864"/>
      <c r="N29" s="864"/>
      <c r="O29" s="864"/>
      <c r="P29" s="865"/>
      <c r="Q29" s="863" t="str">
        <f>IF('Formular 3a_2'!S30&lt;1,"",'Formular 3a_2'!S30)</f>
        <v/>
      </c>
      <c r="R29" s="864"/>
      <c r="S29" s="864"/>
      <c r="T29" s="864"/>
      <c r="U29" s="864"/>
      <c r="V29" s="865"/>
      <c r="W29" s="863" t="str">
        <f>IF('Formular 3a_2'!W30&lt;1,"",'Formular 3a_2'!W30)</f>
        <v/>
      </c>
      <c r="X29" s="864"/>
      <c r="Y29" s="865"/>
      <c r="Z29" s="870" t="str">
        <f>IF('Formular 3a_2'!Z30&lt;1,"",'Formular 3a_2'!Z30)</f>
        <v/>
      </c>
      <c r="AA29" s="653"/>
    </row>
    <row r="30" spans="1:29" ht="10.199999999999999" customHeight="1" x14ac:dyDescent="0.25">
      <c r="A30" s="760"/>
      <c r="B30" s="866"/>
      <c r="C30" s="867"/>
      <c r="D30" s="867"/>
      <c r="E30" s="867"/>
      <c r="F30" s="868"/>
      <c r="G30" s="866"/>
      <c r="H30" s="867"/>
      <c r="I30" s="867"/>
      <c r="J30" s="867"/>
      <c r="K30" s="868"/>
      <c r="L30" s="866"/>
      <c r="M30" s="867"/>
      <c r="N30" s="867"/>
      <c r="O30" s="867"/>
      <c r="P30" s="868"/>
      <c r="Q30" s="866"/>
      <c r="R30" s="867"/>
      <c r="S30" s="867"/>
      <c r="T30" s="867"/>
      <c r="U30" s="867"/>
      <c r="V30" s="868"/>
      <c r="W30" s="866"/>
      <c r="X30" s="867"/>
      <c r="Y30" s="868"/>
      <c r="Z30" s="871"/>
      <c r="AA30" s="653"/>
    </row>
    <row r="31" spans="1:29" ht="10.199999999999999" customHeight="1" x14ac:dyDescent="0.25">
      <c r="A31" s="759">
        <v>48</v>
      </c>
      <c r="B31" s="863" t="str">
        <f>IF('Formular 3a_2'!B32&lt;1,"",'Formular 3a_2'!B32)</f>
        <v/>
      </c>
      <c r="C31" s="864"/>
      <c r="D31" s="864"/>
      <c r="E31" s="864"/>
      <c r="F31" s="865"/>
      <c r="G31" s="863" t="str">
        <f>IF('Formular 3a_2'!G32&lt;1,"",'Formular 3a_2'!G32)</f>
        <v/>
      </c>
      <c r="H31" s="864"/>
      <c r="I31" s="864"/>
      <c r="J31" s="864"/>
      <c r="K31" s="865"/>
      <c r="L31" s="869" t="str">
        <f>IF('Formular 3a_2'!O32&lt;1,"",'Formular 3a_2'!O32)</f>
        <v/>
      </c>
      <c r="M31" s="864"/>
      <c r="N31" s="864"/>
      <c r="O31" s="864"/>
      <c r="P31" s="865"/>
      <c r="Q31" s="863" t="str">
        <f>IF('Formular 3a_2'!S32&lt;1,"",'Formular 3a_2'!S32)</f>
        <v/>
      </c>
      <c r="R31" s="864"/>
      <c r="S31" s="864"/>
      <c r="T31" s="864"/>
      <c r="U31" s="864"/>
      <c r="V31" s="865"/>
      <c r="W31" s="863" t="str">
        <f>IF('Formular 3a_2'!W32&lt;1,"",'Formular 3a_2'!W32)</f>
        <v/>
      </c>
      <c r="X31" s="864"/>
      <c r="Y31" s="865"/>
      <c r="Z31" s="870" t="str">
        <f>IF('Formular 3a_2'!Z32&lt;1,"",'Formular 3a_2'!Z32)</f>
        <v/>
      </c>
      <c r="AA31" s="653"/>
    </row>
    <row r="32" spans="1:29" ht="10.199999999999999" customHeight="1" x14ac:dyDescent="0.25">
      <c r="A32" s="760"/>
      <c r="B32" s="866"/>
      <c r="C32" s="867"/>
      <c r="D32" s="867"/>
      <c r="E32" s="867"/>
      <c r="F32" s="868"/>
      <c r="G32" s="866"/>
      <c r="H32" s="867"/>
      <c r="I32" s="867"/>
      <c r="J32" s="867"/>
      <c r="K32" s="868"/>
      <c r="L32" s="866"/>
      <c r="M32" s="867"/>
      <c r="N32" s="867"/>
      <c r="O32" s="867"/>
      <c r="P32" s="868"/>
      <c r="Q32" s="866"/>
      <c r="R32" s="867"/>
      <c r="S32" s="867"/>
      <c r="T32" s="867"/>
      <c r="U32" s="867"/>
      <c r="V32" s="868"/>
      <c r="W32" s="866"/>
      <c r="X32" s="867"/>
      <c r="Y32" s="868"/>
      <c r="Z32" s="871"/>
      <c r="AA32" s="653"/>
    </row>
    <row r="33" spans="1:27" ht="10.199999999999999" customHeight="1" x14ac:dyDescent="0.25">
      <c r="A33" s="759">
        <v>49</v>
      </c>
      <c r="B33" s="863" t="str">
        <f>IF('Formular 3a_2'!B34&lt;1,"",'Formular 3a_2'!B34)</f>
        <v/>
      </c>
      <c r="C33" s="864"/>
      <c r="D33" s="864"/>
      <c r="E33" s="864"/>
      <c r="F33" s="865"/>
      <c r="G33" s="863" t="str">
        <f>IF('Formular 3a_2'!G34&lt;1,"",'Formular 3a_2'!G34)</f>
        <v/>
      </c>
      <c r="H33" s="864"/>
      <c r="I33" s="864"/>
      <c r="J33" s="864"/>
      <c r="K33" s="865"/>
      <c r="L33" s="869" t="str">
        <f>IF('Formular 3a_2'!O34&lt;1,"",'Formular 3a_2'!O34)</f>
        <v/>
      </c>
      <c r="M33" s="864"/>
      <c r="N33" s="864"/>
      <c r="O33" s="864"/>
      <c r="P33" s="865"/>
      <c r="Q33" s="863" t="str">
        <f>IF('Formular 3a_2'!S34&lt;1,"",'Formular 3a_2'!S34)</f>
        <v/>
      </c>
      <c r="R33" s="864"/>
      <c r="S33" s="864"/>
      <c r="T33" s="864"/>
      <c r="U33" s="864"/>
      <c r="V33" s="865"/>
      <c r="W33" s="863" t="str">
        <f>IF('Formular 3a_2'!W34&lt;1,"",'Formular 3a_2'!W34)</f>
        <v/>
      </c>
      <c r="X33" s="864"/>
      <c r="Y33" s="865"/>
      <c r="Z33" s="870" t="str">
        <f>IF('Formular 3a_2'!Z34&lt;1,"",'Formular 3a_2'!Z34)</f>
        <v/>
      </c>
      <c r="AA33" s="653"/>
    </row>
    <row r="34" spans="1:27" ht="10.199999999999999" customHeight="1" x14ac:dyDescent="0.25">
      <c r="A34" s="760"/>
      <c r="B34" s="866"/>
      <c r="C34" s="867"/>
      <c r="D34" s="867"/>
      <c r="E34" s="867"/>
      <c r="F34" s="868"/>
      <c r="G34" s="866"/>
      <c r="H34" s="867"/>
      <c r="I34" s="867"/>
      <c r="J34" s="867"/>
      <c r="K34" s="868"/>
      <c r="L34" s="866"/>
      <c r="M34" s="867"/>
      <c r="N34" s="867"/>
      <c r="O34" s="867"/>
      <c r="P34" s="868"/>
      <c r="Q34" s="866"/>
      <c r="R34" s="867"/>
      <c r="S34" s="867"/>
      <c r="T34" s="867"/>
      <c r="U34" s="867"/>
      <c r="V34" s="868"/>
      <c r="W34" s="866"/>
      <c r="X34" s="867"/>
      <c r="Y34" s="868"/>
      <c r="Z34" s="871"/>
      <c r="AA34" s="653"/>
    </row>
    <row r="35" spans="1:27" ht="10.199999999999999" customHeight="1" x14ac:dyDescent="0.25">
      <c r="A35" s="759">
        <v>50</v>
      </c>
      <c r="B35" s="863" t="str">
        <f>IF('Formular 3a_2'!B36&lt;1,"",'Formular 3a_2'!B36)</f>
        <v/>
      </c>
      <c r="C35" s="864"/>
      <c r="D35" s="864"/>
      <c r="E35" s="864"/>
      <c r="F35" s="865"/>
      <c r="G35" s="863" t="str">
        <f>IF('Formular 3a_2'!G36&lt;1,"",'Formular 3a_2'!G36)</f>
        <v/>
      </c>
      <c r="H35" s="864"/>
      <c r="I35" s="864"/>
      <c r="J35" s="864"/>
      <c r="K35" s="865"/>
      <c r="L35" s="869" t="str">
        <f>IF('Formular 3a_2'!O36&lt;1,"",'Formular 3a_2'!O36)</f>
        <v/>
      </c>
      <c r="M35" s="864"/>
      <c r="N35" s="864"/>
      <c r="O35" s="864"/>
      <c r="P35" s="865"/>
      <c r="Q35" s="863" t="str">
        <f>IF('Formular 3a_2'!S36&lt;1,"",'Formular 3a_2'!S36)</f>
        <v/>
      </c>
      <c r="R35" s="864"/>
      <c r="S35" s="864"/>
      <c r="T35" s="864"/>
      <c r="U35" s="864"/>
      <c r="V35" s="865"/>
      <c r="W35" s="863" t="str">
        <f>IF('Formular 3a_2'!W36&lt;1,"",'Formular 3a_2'!W36)</f>
        <v/>
      </c>
      <c r="X35" s="864"/>
      <c r="Y35" s="865"/>
      <c r="Z35" s="870" t="str">
        <f>IF('Formular 3a_2'!Z36&lt;1,"",'Formular 3a_2'!Z36)</f>
        <v/>
      </c>
      <c r="AA35" s="653"/>
    </row>
    <row r="36" spans="1:27" ht="10.199999999999999" customHeight="1" x14ac:dyDescent="0.25">
      <c r="A36" s="760"/>
      <c r="B36" s="866"/>
      <c r="C36" s="867"/>
      <c r="D36" s="867"/>
      <c r="E36" s="867"/>
      <c r="F36" s="868"/>
      <c r="G36" s="866"/>
      <c r="H36" s="867"/>
      <c r="I36" s="867"/>
      <c r="J36" s="867"/>
      <c r="K36" s="868"/>
      <c r="L36" s="866"/>
      <c r="M36" s="867"/>
      <c r="N36" s="867"/>
      <c r="O36" s="867"/>
      <c r="P36" s="868"/>
      <c r="Q36" s="866"/>
      <c r="R36" s="867"/>
      <c r="S36" s="867"/>
      <c r="T36" s="867"/>
      <c r="U36" s="867"/>
      <c r="V36" s="868"/>
      <c r="W36" s="866"/>
      <c r="X36" s="867"/>
      <c r="Y36" s="868"/>
      <c r="Z36" s="871"/>
      <c r="AA36" s="653"/>
    </row>
    <row r="37" spans="1:27" ht="10.199999999999999" customHeight="1" x14ac:dyDescent="0.25">
      <c r="A37" s="759">
        <v>51</v>
      </c>
      <c r="B37" s="863" t="str">
        <f>IF('Formular 3a_2'!B38&lt;1,"",'Formular 3a_2'!B38)</f>
        <v/>
      </c>
      <c r="C37" s="864"/>
      <c r="D37" s="864"/>
      <c r="E37" s="864"/>
      <c r="F37" s="865"/>
      <c r="G37" s="863" t="str">
        <f>IF('Formular 3a_2'!G38&lt;1,"",'Formular 3a_2'!G38)</f>
        <v/>
      </c>
      <c r="H37" s="864"/>
      <c r="I37" s="864"/>
      <c r="J37" s="864"/>
      <c r="K37" s="865"/>
      <c r="L37" s="869" t="str">
        <f>IF('Formular 3a_2'!O38&lt;1,"",'Formular 3a_2'!O38)</f>
        <v/>
      </c>
      <c r="M37" s="864"/>
      <c r="N37" s="864"/>
      <c r="O37" s="864"/>
      <c r="P37" s="865"/>
      <c r="Q37" s="863" t="str">
        <f>IF('Formular 3a_2'!S38&lt;1,"",'Formular 3a_2'!S38)</f>
        <v/>
      </c>
      <c r="R37" s="864"/>
      <c r="S37" s="864"/>
      <c r="T37" s="864"/>
      <c r="U37" s="864"/>
      <c r="V37" s="865"/>
      <c r="W37" s="863" t="str">
        <f>IF('Formular 3a_2'!W38&lt;1,"",'Formular 3a_2'!W38)</f>
        <v/>
      </c>
      <c r="X37" s="864"/>
      <c r="Y37" s="865"/>
      <c r="Z37" s="870" t="str">
        <f>IF('Formular 3a_2'!Z38&lt;1,"",'Formular 3a_2'!Z38)</f>
        <v/>
      </c>
      <c r="AA37" s="653"/>
    </row>
    <row r="38" spans="1:27" ht="10.199999999999999" customHeight="1" x14ac:dyDescent="0.25">
      <c r="A38" s="760"/>
      <c r="B38" s="866"/>
      <c r="C38" s="867"/>
      <c r="D38" s="867"/>
      <c r="E38" s="867"/>
      <c r="F38" s="868"/>
      <c r="G38" s="866"/>
      <c r="H38" s="867"/>
      <c r="I38" s="867"/>
      <c r="J38" s="867"/>
      <c r="K38" s="868"/>
      <c r="L38" s="866"/>
      <c r="M38" s="867"/>
      <c r="N38" s="867"/>
      <c r="O38" s="867"/>
      <c r="P38" s="868"/>
      <c r="Q38" s="866"/>
      <c r="R38" s="867"/>
      <c r="S38" s="867"/>
      <c r="T38" s="867"/>
      <c r="U38" s="867"/>
      <c r="V38" s="868"/>
      <c r="W38" s="866"/>
      <c r="X38" s="867"/>
      <c r="Y38" s="868"/>
      <c r="Z38" s="871"/>
      <c r="AA38" s="653"/>
    </row>
    <row r="39" spans="1:27" ht="10.199999999999999" customHeight="1" x14ac:dyDescent="0.25">
      <c r="A39" s="759">
        <v>52</v>
      </c>
      <c r="B39" s="863" t="str">
        <f>IF('Formular 3a_2'!B40&lt;1,"",'Formular 3a_2'!B40)</f>
        <v/>
      </c>
      <c r="C39" s="864"/>
      <c r="D39" s="864"/>
      <c r="E39" s="864"/>
      <c r="F39" s="865"/>
      <c r="G39" s="863" t="str">
        <f>IF('Formular 3a_2'!G40&lt;1,"",'Formular 3a_2'!G40)</f>
        <v/>
      </c>
      <c r="H39" s="864"/>
      <c r="I39" s="864"/>
      <c r="J39" s="864"/>
      <c r="K39" s="865"/>
      <c r="L39" s="869" t="str">
        <f>IF('Formular 3a_2'!O40&lt;1,"",'Formular 3a_2'!O40)</f>
        <v/>
      </c>
      <c r="M39" s="864"/>
      <c r="N39" s="864"/>
      <c r="O39" s="864"/>
      <c r="P39" s="865"/>
      <c r="Q39" s="863" t="str">
        <f>IF('Formular 3a_2'!S40&lt;1,"",'Formular 3a_2'!S40)</f>
        <v/>
      </c>
      <c r="R39" s="864"/>
      <c r="S39" s="864"/>
      <c r="T39" s="864"/>
      <c r="U39" s="864"/>
      <c r="V39" s="865"/>
      <c r="W39" s="863" t="str">
        <f>IF('Formular 3a_2'!W40&lt;1,"",'Formular 3a_2'!W40)</f>
        <v/>
      </c>
      <c r="X39" s="864"/>
      <c r="Y39" s="865"/>
      <c r="Z39" s="870" t="str">
        <f>IF('Formular 3a_2'!Z40&lt;1,"",'Formular 3a_2'!Z40)</f>
        <v/>
      </c>
      <c r="AA39" s="653"/>
    </row>
    <row r="40" spans="1:27" ht="10.199999999999999" customHeight="1" x14ac:dyDescent="0.25">
      <c r="A40" s="760"/>
      <c r="B40" s="866"/>
      <c r="C40" s="867"/>
      <c r="D40" s="867"/>
      <c r="E40" s="867"/>
      <c r="F40" s="868"/>
      <c r="G40" s="866"/>
      <c r="H40" s="867"/>
      <c r="I40" s="867"/>
      <c r="J40" s="867"/>
      <c r="K40" s="868"/>
      <c r="L40" s="866"/>
      <c r="M40" s="867"/>
      <c r="N40" s="867"/>
      <c r="O40" s="867"/>
      <c r="P40" s="868"/>
      <c r="Q40" s="866"/>
      <c r="R40" s="867"/>
      <c r="S40" s="867"/>
      <c r="T40" s="867"/>
      <c r="U40" s="867"/>
      <c r="V40" s="868"/>
      <c r="W40" s="866"/>
      <c r="X40" s="867"/>
      <c r="Y40" s="868"/>
      <c r="Z40" s="871"/>
      <c r="AA40" s="653"/>
    </row>
    <row r="41" spans="1:27" ht="10.199999999999999" customHeight="1" x14ac:dyDescent="0.25">
      <c r="A41" s="759">
        <v>53</v>
      </c>
      <c r="B41" s="863" t="str">
        <f>IF('Formular 3a_2'!B42&lt;1,"",'Formular 3a_2'!B42)</f>
        <v/>
      </c>
      <c r="C41" s="864"/>
      <c r="D41" s="864"/>
      <c r="E41" s="864"/>
      <c r="F41" s="865"/>
      <c r="G41" s="863" t="str">
        <f>IF('Formular 3a_2'!G42&lt;1,"",'Formular 3a_2'!G42)</f>
        <v/>
      </c>
      <c r="H41" s="864"/>
      <c r="I41" s="864"/>
      <c r="J41" s="864"/>
      <c r="K41" s="865"/>
      <c r="L41" s="869" t="str">
        <f>IF('Formular 3a_2'!O42&lt;1,"",'Formular 3a_2'!O42)</f>
        <v/>
      </c>
      <c r="M41" s="864"/>
      <c r="N41" s="864"/>
      <c r="O41" s="864"/>
      <c r="P41" s="865"/>
      <c r="Q41" s="863" t="str">
        <f>IF('Formular 3a_2'!S42&lt;1,"",'Formular 3a_2'!S42)</f>
        <v/>
      </c>
      <c r="R41" s="864"/>
      <c r="S41" s="864"/>
      <c r="T41" s="864"/>
      <c r="U41" s="864"/>
      <c r="V41" s="865"/>
      <c r="W41" s="863" t="str">
        <f>IF('Formular 3a_2'!W42&lt;1,"",'Formular 3a_2'!W42)</f>
        <v/>
      </c>
      <c r="X41" s="864"/>
      <c r="Y41" s="865"/>
      <c r="Z41" s="870" t="str">
        <f>IF('Formular 3a_2'!Z42&lt;1,"",'Formular 3a_2'!Z42)</f>
        <v/>
      </c>
      <c r="AA41" s="653"/>
    </row>
    <row r="42" spans="1:27" ht="10.199999999999999" customHeight="1" x14ac:dyDescent="0.25">
      <c r="A42" s="760"/>
      <c r="B42" s="866"/>
      <c r="C42" s="867"/>
      <c r="D42" s="867"/>
      <c r="E42" s="867"/>
      <c r="F42" s="868"/>
      <c r="G42" s="866"/>
      <c r="H42" s="867"/>
      <c r="I42" s="867"/>
      <c r="J42" s="867"/>
      <c r="K42" s="868"/>
      <c r="L42" s="866"/>
      <c r="M42" s="867"/>
      <c r="N42" s="867"/>
      <c r="O42" s="867"/>
      <c r="P42" s="868"/>
      <c r="Q42" s="866"/>
      <c r="R42" s="867"/>
      <c r="S42" s="867"/>
      <c r="T42" s="867"/>
      <c r="U42" s="867"/>
      <c r="V42" s="868"/>
      <c r="W42" s="866"/>
      <c r="X42" s="867"/>
      <c r="Y42" s="868"/>
      <c r="Z42" s="871"/>
      <c r="AA42" s="653"/>
    </row>
    <row r="43" spans="1:27" ht="10.199999999999999" customHeight="1" x14ac:dyDescent="0.25">
      <c r="A43" s="759">
        <v>54</v>
      </c>
      <c r="B43" s="863" t="str">
        <f>IF('Formular 3a_2'!B44&lt;1,"",'Formular 3a_2'!B44)</f>
        <v/>
      </c>
      <c r="C43" s="864"/>
      <c r="D43" s="864"/>
      <c r="E43" s="864"/>
      <c r="F43" s="865"/>
      <c r="G43" s="863" t="str">
        <f>IF('Formular 3a_2'!G44&lt;1,"",'Formular 3a_2'!G44)</f>
        <v/>
      </c>
      <c r="H43" s="864"/>
      <c r="I43" s="864"/>
      <c r="J43" s="864"/>
      <c r="K43" s="865"/>
      <c r="L43" s="869" t="str">
        <f>IF('Formular 3a_2'!O44&lt;1,"",'Formular 3a_2'!O44)</f>
        <v/>
      </c>
      <c r="M43" s="864"/>
      <c r="N43" s="864"/>
      <c r="O43" s="864"/>
      <c r="P43" s="865"/>
      <c r="Q43" s="863" t="str">
        <f>IF('Formular 3a_2'!S44&lt;1,"",'Formular 3a_2'!S44)</f>
        <v/>
      </c>
      <c r="R43" s="864"/>
      <c r="S43" s="864"/>
      <c r="T43" s="864"/>
      <c r="U43" s="864"/>
      <c r="V43" s="865"/>
      <c r="W43" s="863" t="str">
        <f>IF('Formular 3a_2'!W44&lt;1,"",'Formular 3a_2'!W44)</f>
        <v/>
      </c>
      <c r="X43" s="864"/>
      <c r="Y43" s="865"/>
      <c r="Z43" s="870" t="str">
        <f>IF('Formular 3a_2'!Z44&lt;1,"",'Formular 3a_2'!Z44)</f>
        <v/>
      </c>
      <c r="AA43" s="653"/>
    </row>
    <row r="44" spans="1:27" ht="10.199999999999999" customHeight="1" x14ac:dyDescent="0.25">
      <c r="A44" s="760"/>
      <c r="B44" s="866"/>
      <c r="C44" s="867"/>
      <c r="D44" s="867"/>
      <c r="E44" s="867"/>
      <c r="F44" s="868"/>
      <c r="G44" s="866"/>
      <c r="H44" s="867"/>
      <c r="I44" s="867"/>
      <c r="J44" s="867"/>
      <c r="K44" s="868"/>
      <c r="L44" s="866"/>
      <c r="M44" s="867"/>
      <c r="N44" s="867"/>
      <c r="O44" s="867"/>
      <c r="P44" s="868"/>
      <c r="Q44" s="866"/>
      <c r="R44" s="867"/>
      <c r="S44" s="867"/>
      <c r="T44" s="867"/>
      <c r="U44" s="867"/>
      <c r="V44" s="868"/>
      <c r="W44" s="866"/>
      <c r="X44" s="867"/>
      <c r="Y44" s="868"/>
      <c r="Z44" s="871"/>
      <c r="AA44" s="653"/>
    </row>
    <row r="45" spans="1:27" ht="10.199999999999999" customHeight="1" x14ac:dyDescent="0.25">
      <c r="A45" s="759">
        <v>55</v>
      </c>
      <c r="B45" s="863" t="str">
        <f>IF('Formular 3a_2'!B46&lt;1,"",'Formular 3a_2'!B46)</f>
        <v/>
      </c>
      <c r="C45" s="864"/>
      <c r="D45" s="864"/>
      <c r="E45" s="864"/>
      <c r="F45" s="865"/>
      <c r="G45" s="863" t="str">
        <f>IF('Formular 3a_2'!G46&lt;1,"",'Formular 3a_2'!G46)</f>
        <v/>
      </c>
      <c r="H45" s="864"/>
      <c r="I45" s="864"/>
      <c r="J45" s="864"/>
      <c r="K45" s="865"/>
      <c r="L45" s="869" t="str">
        <f>IF('Formular 3a_2'!O46&lt;1,"",'Formular 3a_2'!O46)</f>
        <v/>
      </c>
      <c r="M45" s="864"/>
      <c r="N45" s="864"/>
      <c r="O45" s="864"/>
      <c r="P45" s="865"/>
      <c r="Q45" s="863" t="str">
        <f>IF('Formular 3a_2'!S46&lt;1,"",'Formular 3a_2'!S46)</f>
        <v/>
      </c>
      <c r="R45" s="864"/>
      <c r="S45" s="864"/>
      <c r="T45" s="864"/>
      <c r="U45" s="864"/>
      <c r="V45" s="865"/>
      <c r="W45" s="863" t="str">
        <f>IF('Formular 3a_2'!W46&lt;1,"",'Formular 3a_2'!W46)</f>
        <v/>
      </c>
      <c r="X45" s="864"/>
      <c r="Y45" s="865"/>
      <c r="Z45" s="870" t="str">
        <f>IF('Formular 3a_2'!Z46&lt;1,"",'Formular 3a_2'!Z46)</f>
        <v/>
      </c>
      <c r="AA45" s="653"/>
    </row>
    <row r="46" spans="1:27" ht="10.199999999999999" customHeight="1" x14ac:dyDescent="0.25">
      <c r="A46" s="760"/>
      <c r="B46" s="866"/>
      <c r="C46" s="867"/>
      <c r="D46" s="867"/>
      <c r="E46" s="867"/>
      <c r="F46" s="868"/>
      <c r="G46" s="866"/>
      <c r="H46" s="867"/>
      <c r="I46" s="867"/>
      <c r="J46" s="867"/>
      <c r="K46" s="868"/>
      <c r="L46" s="866"/>
      <c r="M46" s="867"/>
      <c r="N46" s="867"/>
      <c r="O46" s="867"/>
      <c r="P46" s="868"/>
      <c r="Q46" s="866"/>
      <c r="R46" s="867"/>
      <c r="S46" s="867"/>
      <c r="T46" s="867"/>
      <c r="U46" s="867"/>
      <c r="V46" s="868"/>
      <c r="W46" s="866"/>
      <c r="X46" s="867"/>
      <c r="Y46" s="868"/>
      <c r="Z46" s="871"/>
      <c r="AA46" s="653"/>
    </row>
    <row r="47" spans="1:27" ht="10.199999999999999" customHeight="1" x14ac:dyDescent="0.25">
      <c r="A47" s="759">
        <v>56</v>
      </c>
      <c r="B47" s="863" t="str">
        <f>IF('Formular 3a_2'!B48&lt;1,"",'Formular 3a_2'!B48)</f>
        <v/>
      </c>
      <c r="C47" s="864"/>
      <c r="D47" s="864"/>
      <c r="E47" s="864"/>
      <c r="F47" s="865"/>
      <c r="G47" s="863" t="str">
        <f>IF('Formular 3a_2'!G48&lt;1,"",'Formular 3a_2'!G48)</f>
        <v/>
      </c>
      <c r="H47" s="864"/>
      <c r="I47" s="864"/>
      <c r="J47" s="864"/>
      <c r="K47" s="865"/>
      <c r="L47" s="869" t="str">
        <f>IF('Formular 3a_2'!O48&lt;1,"",'Formular 3a_2'!O48)</f>
        <v/>
      </c>
      <c r="M47" s="864"/>
      <c r="N47" s="864"/>
      <c r="O47" s="864"/>
      <c r="P47" s="865"/>
      <c r="Q47" s="863" t="str">
        <f>IF('Formular 3a_2'!S48&lt;1,"",'Formular 3a_2'!S48)</f>
        <v/>
      </c>
      <c r="R47" s="864"/>
      <c r="S47" s="864"/>
      <c r="T47" s="864"/>
      <c r="U47" s="864"/>
      <c r="V47" s="865"/>
      <c r="W47" s="863" t="str">
        <f>IF('Formular 3a_2'!W48&lt;1,"",'Formular 3a_2'!W48)</f>
        <v/>
      </c>
      <c r="X47" s="864"/>
      <c r="Y47" s="865"/>
      <c r="Z47" s="870" t="str">
        <f>IF('Formular 3a_2'!Z48&lt;1,"",'Formular 3a_2'!Z48)</f>
        <v/>
      </c>
      <c r="AA47" s="653"/>
    </row>
    <row r="48" spans="1:27" ht="10.199999999999999" customHeight="1" x14ac:dyDescent="0.25">
      <c r="A48" s="760"/>
      <c r="B48" s="866"/>
      <c r="C48" s="867"/>
      <c r="D48" s="867"/>
      <c r="E48" s="867"/>
      <c r="F48" s="868"/>
      <c r="G48" s="866"/>
      <c r="H48" s="867"/>
      <c r="I48" s="867"/>
      <c r="J48" s="867"/>
      <c r="K48" s="868"/>
      <c r="L48" s="866"/>
      <c r="M48" s="867"/>
      <c r="N48" s="867"/>
      <c r="O48" s="867"/>
      <c r="P48" s="868"/>
      <c r="Q48" s="866"/>
      <c r="R48" s="867"/>
      <c r="S48" s="867"/>
      <c r="T48" s="867"/>
      <c r="U48" s="867"/>
      <c r="V48" s="868"/>
      <c r="W48" s="866"/>
      <c r="X48" s="867"/>
      <c r="Y48" s="868"/>
      <c r="Z48" s="871"/>
      <c r="AA48" s="653"/>
    </row>
    <row r="49" spans="1:27" ht="10.199999999999999" customHeight="1" x14ac:dyDescent="0.25">
      <c r="A49" s="759">
        <v>57</v>
      </c>
      <c r="B49" s="863" t="str">
        <f>IF('Formular 3a_2'!B50&lt;1,"",'Formular 3a_2'!B50)</f>
        <v/>
      </c>
      <c r="C49" s="864"/>
      <c r="D49" s="864"/>
      <c r="E49" s="864"/>
      <c r="F49" s="865"/>
      <c r="G49" s="863" t="str">
        <f>IF('Formular 3a_2'!G50&lt;1,"",'Formular 3a_2'!G50)</f>
        <v/>
      </c>
      <c r="H49" s="864"/>
      <c r="I49" s="864"/>
      <c r="J49" s="864"/>
      <c r="K49" s="865"/>
      <c r="L49" s="869" t="str">
        <f>IF('Formular 3a_2'!O50&lt;1,"",'Formular 3a_2'!O50)</f>
        <v/>
      </c>
      <c r="M49" s="864"/>
      <c r="N49" s="864"/>
      <c r="O49" s="864"/>
      <c r="P49" s="865"/>
      <c r="Q49" s="863" t="str">
        <f>IF('Formular 3a_2'!S50&lt;1,"",'Formular 3a_2'!S50)</f>
        <v/>
      </c>
      <c r="R49" s="864"/>
      <c r="S49" s="864"/>
      <c r="T49" s="864"/>
      <c r="U49" s="864"/>
      <c r="V49" s="865"/>
      <c r="W49" s="863" t="str">
        <f>IF('Formular 3a_2'!W50&lt;1,"",'Formular 3a_2'!W50)</f>
        <v/>
      </c>
      <c r="X49" s="864"/>
      <c r="Y49" s="865"/>
      <c r="Z49" s="870" t="str">
        <f>IF('Formular 3a_2'!Z50&lt;1,"",'Formular 3a_2'!Z50)</f>
        <v/>
      </c>
      <c r="AA49" s="653"/>
    </row>
    <row r="50" spans="1:27" ht="10.199999999999999" customHeight="1" x14ac:dyDescent="0.25">
      <c r="A50" s="760"/>
      <c r="B50" s="866"/>
      <c r="C50" s="867"/>
      <c r="D50" s="867"/>
      <c r="E50" s="867"/>
      <c r="F50" s="868"/>
      <c r="G50" s="866"/>
      <c r="H50" s="867"/>
      <c r="I50" s="867"/>
      <c r="J50" s="867"/>
      <c r="K50" s="868"/>
      <c r="L50" s="866"/>
      <c r="M50" s="867"/>
      <c r="N50" s="867"/>
      <c r="O50" s="867"/>
      <c r="P50" s="868"/>
      <c r="Q50" s="866"/>
      <c r="R50" s="867"/>
      <c r="S50" s="867"/>
      <c r="T50" s="867"/>
      <c r="U50" s="867"/>
      <c r="V50" s="868"/>
      <c r="W50" s="866"/>
      <c r="X50" s="867"/>
      <c r="Y50" s="868"/>
      <c r="Z50" s="871"/>
      <c r="AA50" s="653"/>
    </row>
    <row r="51" spans="1:27" ht="10.199999999999999" customHeight="1" x14ac:dyDescent="0.25">
      <c r="A51" s="759">
        <v>58</v>
      </c>
      <c r="B51" s="863" t="str">
        <f>IF('Formular 3a_2'!B52&lt;1,"",'Formular 3a_2'!B52)</f>
        <v/>
      </c>
      <c r="C51" s="864"/>
      <c r="D51" s="864"/>
      <c r="E51" s="864"/>
      <c r="F51" s="865"/>
      <c r="G51" s="863" t="str">
        <f>IF('Formular 3a_2'!G52&lt;1,"",'Formular 3a_2'!G52)</f>
        <v/>
      </c>
      <c r="H51" s="864"/>
      <c r="I51" s="864"/>
      <c r="J51" s="864"/>
      <c r="K51" s="865"/>
      <c r="L51" s="869" t="str">
        <f>IF('Formular 3a_2'!O52&lt;1,"",'Formular 3a_2'!O52)</f>
        <v/>
      </c>
      <c r="M51" s="864"/>
      <c r="N51" s="864"/>
      <c r="O51" s="864"/>
      <c r="P51" s="865"/>
      <c r="Q51" s="863" t="str">
        <f>IF('Formular 3a_2'!S52&lt;1,"",'Formular 3a_2'!S52)</f>
        <v/>
      </c>
      <c r="R51" s="864"/>
      <c r="S51" s="864"/>
      <c r="T51" s="864"/>
      <c r="U51" s="864"/>
      <c r="V51" s="865"/>
      <c r="W51" s="863" t="str">
        <f>IF('Formular 3a_2'!W52&lt;1,"",'Formular 3a_2'!W52)</f>
        <v/>
      </c>
      <c r="X51" s="864"/>
      <c r="Y51" s="865"/>
      <c r="Z51" s="870" t="str">
        <f>IF('Formular 3a_2'!Z52&lt;1,"",'Formular 3a_2'!Z52)</f>
        <v/>
      </c>
      <c r="AA51" s="653"/>
    </row>
    <row r="52" spans="1:27" ht="10.199999999999999" customHeight="1" x14ac:dyDescent="0.25">
      <c r="A52" s="760"/>
      <c r="B52" s="866"/>
      <c r="C52" s="867"/>
      <c r="D52" s="867"/>
      <c r="E52" s="867"/>
      <c r="F52" s="868"/>
      <c r="G52" s="866"/>
      <c r="H52" s="867"/>
      <c r="I52" s="867"/>
      <c r="J52" s="867"/>
      <c r="K52" s="868"/>
      <c r="L52" s="866"/>
      <c r="M52" s="867"/>
      <c r="N52" s="867"/>
      <c r="O52" s="867"/>
      <c r="P52" s="868"/>
      <c r="Q52" s="866"/>
      <c r="R52" s="867"/>
      <c r="S52" s="867"/>
      <c r="T52" s="867"/>
      <c r="U52" s="867"/>
      <c r="V52" s="868"/>
      <c r="W52" s="866"/>
      <c r="X52" s="867"/>
      <c r="Y52" s="868"/>
      <c r="Z52" s="871"/>
      <c r="AA52" s="653"/>
    </row>
    <row r="53" spans="1:27" ht="10.199999999999999" customHeight="1" x14ac:dyDescent="0.25">
      <c r="A53" s="759">
        <v>59</v>
      </c>
      <c r="B53" s="863" t="str">
        <f>IF('Formular 3a_2'!B54&lt;1,"",'Formular 3a_2'!B54)</f>
        <v/>
      </c>
      <c r="C53" s="864"/>
      <c r="D53" s="864"/>
      <c r="E53" s="864"/>
      <c r="F53" s="865"/>
      <c r="G53" s="863" t="str">
        <f>IF('Formular 3a_2'!G54&lt;1,"",'Formular 3a_2'!G54)</f>
        <v/>
      </c>
      <c r="H53" s="864"/>
      <c r="I53" s="864"/>
      <c r="J53" s="864"/>
      <c r="K53" s="865"/>
      <c r="L53" s="869" t="str">
        <f>IF('Formular 3a_2'!O54&lt;1,"",'Formular 3a_2'!O54)</f>
        <v/>
      </c>
      <c r="M53" s="864"/>
      <c r="N53" s="864"/>
      <c r="O53" s="864"/>
      <c r="P53" s="865"/>
      <c r="Q53" s="863" t="str">
        <f>IF('Formular 3a_2'!S54&lt;1,"",'Formular 3a_2'!S54)</f>
        <v/>
      </c>
      <c r="R53" s="864"/>
      <c r="S53" s="864"/>
      <c r="T53" s="864"/>
      <c r="U53" s="864"/>
      <c r="V53" s="865"/>
      <c r="W53" s="863" t="str">
        <f>IF('Formular 3a_2'!W54&lt;1,"",'Formular 3a_2'!W54)</f>
        <v/>
      </c>
      <c r="X53" s="864"/>
      <c r="Y53" s="865"/>
      <c r="Z53" s="870" t="str">
        <f>IF('Formular 3a_2'!Z54&lt;1,"",'Formular 3a_2'!Z54)</f>
        <v/>
      </c>
      <c r="AA53" s="653"/>
    </row>
    <row r="54" spans="1:27" ht="10.199999999999999" customHeight="1" x14ac:dyDescent="0.25">
      <c r="A54" s="760"/>
      <c r="B54" s="866"/>
      <c r="C54" s="867"/>
      <c r="D54" s="867"/>
      <c r="E54" s="867"/>
      <c r="F54" s="868"/>
      <c r="G54" s="866"/>
      <c r="H54" s="867"/>
      <c r="I54" s="867"/>
      <c r="J54" s="867"/>
      <c r="K54" s="868"/>
      <c r="L54" s="866"/>
      <c r="M54" s="867"/>
      <c r="N54" s="867"/>
      <c r="O54" s="867"/>
      <c r="P54" s="868"/>
      <c r="Q54" s="866"/>
      <c r="R54" s="867"/>
      <c r="S54" s="867"/>
      <c r="T54" s="867"/>
      <c r="U54" s="867"/>
      <c r="V54" s="868"/>
      <c r="W54" s="866"/>
      <c r="X54" s="867"/>
      <c r="Y54" s="868"/>
      <c r="Z54" s="871"/>
      <c r="AA54" s="653"/>
    </row>
    <row r="55" spans="1:27" ht="10.199999999999999" customHeight="1" x14ac:dyDescent="0.25">
      <c r="A55" s="759">
        <v>60</v>
      </c>
      <c r="B55" s="863" t="str">
        <f>IF('Formular 3a_2'!B56&lt;1,"",'Formular 3a_2'!B56)</f>
        <v/>
      </c>
      <c r="C55" s="864"/>
      <c r="D55" s="864"/>
      <c r="E55" s="864"/>
      <c r="F55" s="865"/>
      <c r="G55" s="863" t="str">
        <f>IF('Formular 3a_2'!G56&lt;1,"",'Formular 3a_2'!G56)</f>
        <v/>
      </c>
      <c r="H55" s="864"/>
      <c r="I55" s="864"/>
      <c r="J55" s="864"/>
      <c r="K55" s="865"/>
      <c r="L55" s="869" t="str">
        <f>IF('Formular 3a_2'!O56&lt;1,"",'Formular 3a_2'!O56)</f>
        <v/>
      </c>
      <c r="M55" s="864"/>
      <c r="N55" s="864"/>
      <c r="O55" s="864"/>
      <c r="P55" s="865"/>
      <c r="Q55" s="863" t="str">
        <f>IF('Formular 3a_2'!S56&lt;1,"",'Formular 3a_2'!S56)</f>
        <v/>
      </c>
      <c r="R55" s="864"/>
      <c r="S55" s="864"/>
      <c r="T55" s="864"/>
      <c r="U55" s="864"/>
      <c r="V55" s="865"/>
      <c r="W55" s="863" t="str">
        <f>IF('Formular 3a_2'!W56&lt;1,"",'Formular 3a_2'!W56)</f>
        <v/>
      </c>
      <c r="X55" s="864"/>
      <c r="Y55" s="865"/>
      <c r="Z55" s="870" t="str">
        <f>IF('Formular 3a_2'!Z56&lt;1,"",'Formular 3a_2'!Z56)</f>
        <v/>
      </c>
      <c r="AA55" s="653"/>
    </row>
    <row r="56" spans="1:27" ht="10.199999999999999" customHeight="1" x14ac:dyDescent="0.25">
      <c r="A56" s="760"/>
      <c r="B56" s="866"/>
      <c r="C56" s="867"/>
      <c r="D56" s="867"/>
      <c r="E56" s="867"/>
      <c r="F56" s="868"/>
      <c r="G56" s="866"/>
      <c r="H56" s="867"/>
      <c r="I56" s="867"/>
      <c r="J56" s="867"/>
      <c r="K56" s="868"/>
      <c r="L56" s="866"/>
      <c r="M56" s="867"/>
      <c r="N56" s="867"/>
      <c r="O56" s="867"/>
      <c r="P56" s="868"/>
      <c r="Q56" s="866"/>
      <c r="R56" s="867"/>
      <c r="S56" s="867"/>
      <c r="T56" s="867"/>
      <c r="U56" s="867"/>
      <c r="V56" s="868"/>
      <c r="W56" s="866"/>
      <c r="X56" s="867"/>
      <c r="Y56" s="868"/>
      <c r="Z56" s="871"/>
      <c r="AA56" s="653"/>
    </row>
    <row r="57" spans="1:27" ht="10.199999999999999" customHeight="1" x14ac:dyDescent="0.25">
      <c r="A57" s="759">
        <v>61</v>
      </c>
      <c r="B57" s="863" t="str">
        <f>IF('Formular 3a_2'!B58&lt;1,"",'Formular 3a_2'!B58)</f>
        <v/>
      </c>
      <c r="C57" s="864"/>
      <c r="D57" s="864"/>
      <c r="E57" s="864"/>
      <c r="F57" s="865"/>
      <c r="G57" s="863" t="str">
        <f>IF('Formular 3a_2'!G58&lt;1,"",'Formular 3a_2'!G58)</f>
        <v/>
      </c>
      <c r="H57" s="864"/>
      <c r="I57" s="864"/>
      <c r="J57" s="864"/>
      <c r="K57" s="865"/>
      <c r="L57" s="869" t="str">
        <f>IF('Formular 3a_2'!O58&lt;1,"",'Formular 3a_2'!O58)</f>
        <v/>
      </c>
      <c r="M57" s="864"/>
      <c r="N57" s="864"/>
      <c r="O57" s="864"/>
      <c r="P57" s="865"/>
      <c r="Q57" s="863" t="str">
        <f>IF('Formular 3a_2'!S58&lt;1,"",'Formular 3a_2'!S58)</f>
        <v/>
      </c>
      <c r="R57" s="864"/>
      <c r="S57" s="864"/>
      <c r="T57" s="864"/>
      <c r="U57" s="864"/>
      <c r="V57" s="865"/>
      <c r="W57" s="863" t="str">
        <f>IF('Formular 3a_2'!W58&lt;1,"",'Formular 3a_2'!W58)</f>
        <v/>
      </c>
      <c r="X57" s="864"/>
      <c r="Y57" s="865"/>
      <c r="Z57" s="870" t="str">
        <f>IF('Formular 3a_2'!Z58&lt;1,"",'Formular 3a_2'!Z58)</f>
        <v/>
      </c>
      <c r="AA57" s="653"/>
    </row>
    <row r="58" spans="1:27" ht="10.199999999999999" customHeight="1" x14ac:dyDescent="0.25">
      <c r="A58" s="760"/>
      <c r="B58" s="866"/>
      <c r="C58" s="867"/>
      <c r="D58" s="867"/>
      <c r="E58" s="867"/>
      <c r="F58" s="868"/>
      <c r="G58" s="866"/>
      <c r="H58" s="867"/>
      <c r="I58" s="867"/>
      <c r="J58" s="867"/>
      <c r="K58" s="868"/>
      <c r="L58" s="866"/>
      <c r="M58" s="867"/>
      <c r="N58" s="867"/>
      <c r="O58" s="867"/>
      <c r="P58" s="868"/>
      <c r="Q58" s="866"/>
      <c r="R58" s="867"/>
      <c r="S58" s="867"/>
      <c r="T58" s="867"/>
      <c r="U58" s="867"/>
      <c r="V58" s="868"/>
      <c r="W58" s="866"/>
      <c r="X58" s="867"/>
      <c r="Y58" s="868"/>
      <c r="Z58" s="871"/>
      <c r="AA58" s="653"/>
    </row>
    <row r="59" spans="1:27" ht="10.199999999999999" customHeight="1" x14ac:dyDescent="0.25">
      <c r="A59" s="759">
        <v>62</v>
      </c>
      <c r="B59" s="863" t="str">
        <f>IF('Formular 3a_2'!B60&lt;1,"",'Formular 3a_2'!B60)</f>
        <v/>
      </c>
      <c r="C59" s="864"/>
      <c r="D59" s="864"/>
      <c r="E59" s="864"/>
      <c r="F59" s="865"/>
      <c r="G59" s="863" t="str">
        <f>IF('Formular 3a_2'!G60&lt;1,"",'Formular 3a_2'!G60)</f>
        <v/>
      </c>
      <c r="H59" s="864"/>
      <c r="I59" s="864"/>
      <c r="J59" s="864"/>
      <c r="K59" s="865"/>
      <c r="L59" s="869" t="str">
        <f>IF('Formular 3a_2'!O60&lt;1,"",'Formular 3a_2'!O60)</f>
        <v/>
      </c>
      <c r="M59" s="864"/>
      <c r="N59" s="864"/>
      <c r="O59" s="864"/>
      <c r="P59" s="865"/>
      <c r="Q59" s="863" t="str">
        <f>IF('Formular 3a_2'!S60&lt;1,"",'Formular 3a_2'!S60)</f>
        <v/>
      </c>
      <c r="R59" s="864"/>
      <c r="S59" s="864"/>
      <c r="T59" s="864"/>
      <c r="U59" s="864"/>
      <c r="V59" s="865"/>
      <c r="W59" s="863" t="str">
        <f>IF('Formular 3a_2'!W60&lt;1,"",'Formular 3a_2'!W60)</f>
        <v/>
      </c>
      <c r="X59" s="864"/>
      <c r="Y59" s="865"/>
      <c r="Z59" s="870" t="str">
        <f>IF('Formular 3a_2'!Z60&lt;1,"",'Formular 3a_2'!Z60)</f>
        <v/>
      </c>
      <c r="AA59" s="653"/>
    </row>
    <row r="60" spans="1:27" ht="10.199999999999999" customHeight="1" x14ac:dyDescent="0.25">
      <c r="A60" s="760"/>
      <c r="B60" s="866"/>
      <c r="C60" s="867"/>
      <c r="D60" s="867"/>
      <c r="E60" s="867"/>
      <c r="F60" s="868"/>
      <c r="G60" s="866"/>
      <c r="H60" s="867"/>
      <c r="I60" s="867"/>
      <c r="J60" s="867"/>
      <c r="K60" s="868"/>
      <c r="L60" s="866"/>
      <c r="M60" s="867"/>
      <c r="N60" s="867"/>
      <c r="O60" s="867"/>
      <c r="P60" s="868"/>
      <c r="Q60" s="866"/>
      <c r="R60" s="867"/>
      <c r="S60" s="867"/>
      <c r="T60" s="867"/>
      <c r="U60" s="867"/>
      <c r="V60" s="868"/>
      <c r="W60" s="866"/>
      <c r="X60" s="867"/>
      <c r="Y60" s="868"/>
      <c r="Z60" s="871"/>
      <c r="AA60" s="653"/>
    </row>
    <row r="61" spans="1:27" ht="10.199999999999999" customHeight="1" x14ac:dyDescent="0.25">
      <c r="A61" s="759">
        <v>63</v>
      </c>
      <c r="B61" s="863" t="str">
        <f>IF('Formular 3a_2'!B62&lt;1,"",'Formular 3a_2'!B62)</f>
        <v/>
      </c>
      <c r="C61" s="864"/>
      <c r="D61" s="864"/>
      <c r="E61" s="864"/>
      <c r="F61" s="865"/>
      <c r="G61" s="863" t="str">
        <f>IF('Formular 3a_2'!G62&lt;1,"",'Formular 3a_2'!G62)</f>
        <v/>
      </c>
      <c r="H61" s="864"/>
      <c r="I61" s="864"/>
      <c r="J61" s="864"/>
      <c r="K61" s="865"/>
      <c r="L61" s="869" t="str">
        <f>IF('Formular 3a_2'!O62&lt;1,"",'Formular 3a_2'!O62)</f>
        <v/>
      </c>
      <c r="M61" s="864"/>
      <c r="N61" s="864"/>
      <c r="O61" s="864"/>
      <c r="P61" s="865"/>
      <c r="Q61" s="863" t="str">
        <f>IF('Formular 3a_2'!S62&lt;1,"",'Formular 3a_2'!S62)</f>
        <v/>
      </c>
      <c r="R61" s="864"/>
      <c r="S61" s="864"/>
      <c r="T61" s="864"/>
      <c r="U61" s="864"/>
      <c r="V61" s="865"/>
      <c r="W61" s="863" t="str">
        <f>IF('Formular 3a_2'!W62&lt;1,"",'Formular 3a_2'!W62)</f>
        <v/>
      </c>
      <c r="X61" s="864"/>
      <c r="Y61" s="865"/>
      <c r="Z61" s="870" t="str">
        <f>IF('Formular 3a_2'!Z62&lt;1,"",'Formular 3a_2'!Z62)</f>
        <v/>
      </c>
      <c r="AA61" s="653"/>
    </row>
    <row r="62" spans="1:27" ht="10.199999999999999" customHeight="1" x14ac:dyDescent="0.25">
      <c r="A62" s="760"/>
      <c r="B62" s="866"/>
      <c r="C62" s="867"/>
      <c r="D62" s="867"/>
      <c r="E62" s="867"/>
      <c r="F62" s="868"/>
      <c r="G62" s="866"/>
      <c r="H62" s="867"/>
      <c r="I62" s="867"/>
      <c r="J62" s="867"/>
      <c r="K62" s="868"/>
      <c r="L62" s="866"/>
      <c r="M62" s="867"/>
      <c r="N62" s="867"/>
      <c r="O62" s="867"/>
      <c r="P62" s="868"/>
      <c r="Q62" s="866"/>
      <c r="R62" s="867"/>
      <c r="S62" s="867"/>
      <c r="T62" s="867"/>
      <c r="U62" s="867"/>
      <c r="V62" s="868"/>
      <c r="W62" s="866"/>
      <c r="X62" s="867"/>
      <c r="Y62" s="868"/>
      <c r="Z62" s="871"/>
      <c r="AA62" s="653"/>
    </row>
    <row r="63" spans="1:27" ht="10.199999999999999" customHeight="1" x14ac:dyDescent="0.25">
      <c r="A63" s="759">
        <v>64</v>
      </c>
      <c r="B63" s="863" t="str">
        <f>IF('Formular 3a_2'!B64&lt;1,"",'Formular 3a_2'!B64)</f>
        <v/>
      </c>
      <c r="C63" s="864"/>
      <c r="D63" s="864"/>
      <c r="E63" s="864"/>
      <c r="F63" s="865"/>
      <c r="G63" s="863" t="str">
        <f>IF('Formular 3a_2'!G64&lt;1,"",'Formular 3a_2'!G64)</f>
        <v/>
      </c>
      <c r="H63" s="864"/>
      <c r="I63" s="864"/>
      <c r="J63" s="864"/>
      <c r="K63" s="865"/>
      <c r="L63" s="869" t="str">
        <f>IF('Formular 3a_2'!O64&lt;1,"",'Formular 3a_2'!O64)</f>
        <v/>
      </c>
      <c r="M63" s="864"/>
      <c r="N63" s="864"/>
      <c r="O63" s="864"/>
      <c r="P63" s="865"/>
      <c r="Q63" s="863" t="str">
        <f>IF('Formular 3a_2'!S64&lt;1,"",'Formular 3a_2'!S64)</f>
        <v/>
      </c>
      <c r="R63" s="864"/>
      <c r="S63" s="864"/>
      <c r="T63" s="864"/>
      <c r="U63" s="864"/>
      <c r="V63" s="865"/>
      <c r="W63" s="863" t="str">
        <f>IF('Formular 3a_2'!W64&lt;1,"",'Formular 3a_2'!W64)</f>
        <v/>
      </c>
      <c r="X63" s="864"/>
      <c r="Y63" s="865"/>
      <c r="Z63" s="870" t="str">
        <f>IF('Formular 3a_2'!Z64&lt;1,"",'Formular 3a_2'!Z64)</f>
        <v/>
      </c>
      <c r="AA63" s="653"/>
    </row>
    <row r="64" spans="1:27" ht="10.199999999999999" customHeight="1" x14ac:dyDescent="0.25">
      <c r="A64" s="760"/>
      <c r="B64" s="866"/>
      <c r="C64" s="867"/>
      <c r="D64" s="867"/>
      <c r="E64" s="867"/>
      <c r="F64" s="868"/>
      <c r="G64" s="866"/>
      <c r="H64" s="867"/>
      <c r="I64" s="867"/>
      <c r="J64" s="867"/>
      <c r="K64" s="868"/>
      <c r="L64" s="866"/>
      <c r="M64" s="867"/>
      <c r="N64" s="867"/>
      <c r="O64" s="867"/>
      <c r="P64" s="868"/>
      <c r="Q64" s="866"/>
      <c r="R64" s="867"/>
      <c r="S64" s="867"/>
      <c r="T64" s="867"/>
      <c r="U64" s="867"/>
      <c r="V64" s="868"/>
      <c r="W64" s="866"/>
      <c r="X64" s="867"/>
      <c r="Y64" s="868"/>
      <c r="Z64" s="871"/>
      <c r="AA64" s="653"/>
    </row>
    <row r="65" spans="1:38" ht="10.199999999999999" customHeight="1" x14ac:dyDescent="0.25">
      <c r="A65" s="759">
        <v>65</v>
      </c>
      <c r="B65" s="863" t="str">
        <f>IF('Formular 3a_2'!B66&lt;1,"",'Formular 3a_2'!B66)</f>
        <v/>
      </c>
      <c r="C65" s="864"/>
      <c r="D65" s="864"/>
      <c r="E65" s="864"/>
      <c r="F65" s="865"/>
      <c r="G65" s="863" t="str">
        <f>IF('Formular 3a_2'!G66&lt;1,"",'Formular 3a_2'!G66)</f>
        <v/>
      </c>
      <c r="H65" s="864"/>
      <c r="I65" s="864"/>
      <c r="J65" s="864"/>
      <c r="K65" s="865"/>
      <c r="L65" s="869" t="str">
        <f>IF('Formular 3a_2'!O66&lt;1,"",'Formular 3a_2'!O66)</f>
        <v/>
      </c>
      <c r="M65" s="864"/>
      <c r="N65" s="864"/>
      <c r="O65" s="864"/>
      <c r="P65" s="865"/>
      <c r="Q65" s="863" t="str">
        <f>IF('Formular 3a_2'!S66&lt;1,"",'Formular 3a_2'!S66)</f>
        <v/>
      </c>
      <c r="R65" s="864"/>
      <c r="S65" s="864"/>
      <c r="T65" s="864"/>
      <c r="U65" s="864"/>
      <c r="V65" s="865"/>
      <c r="W65" s="863" t="str">
        <f>IF('Formular 3a_2'!W66&lt;1,"",'Formular 3a_2'!W66)</f>
        <v/>
      </c>
      <c r="X65" s="864"/>
      <c r="Y65" s="865"/>
      <c r="Z65" s="870" t="str">
        <f>IF('Formular 3a_2'!Z66&lt;1,"",'Formular 3a_2'!Z66)</f>
        <v/>
      </c>
      <c r="AA65" s="653"/>
    </row>
    <row r="66" spans="1:38" ht="10.199999999999999" customHeight="1" x14ac:dyDescent="0.25">
      <c r="A66" s="760"/>
      <c r="B66" s="866"/>
      <c r="C66" s="867"/>
      <c r="D66" s="867"/>
      <c r="E66" s="867"/>
      <c r="F66" s="868"/>
      <c r="G66" s="866"/>
      <c r="H66" s="867"/>
      <c r="I66" s="867"/>
      <c r="J66" s="867"/>
      <c r="K66" s="868"/>
      <c r="L66" s="866"/>
      <c r="M66" s="867"/>
      <c r="N66" s="867"/>
      <c r="O66" s="867"/>
      <c r="P66" s="868"/>
      <c r="Q66" s="866"/>
      <c r="R66" s="867"/>
      <c r="S66" s="867"/>
      <c r="T66" s="867"/>
      <c r="U66" s="867"/>
      <c r="V66" s="868"/>
      <c r="W66" s="866"/>
      <c r="X66" s="867"/>
      <c r="Y66" s="868"/>
      <c r="Z66" s="871"/>
      <c r="AA66" s="653"/>
    </row>
    <row r="67" spans="1:38" ht="10.199999999999999" customHeight="1" x14ac:dyDescent="0.25">
      <c r="A67" s="759">
        <v>66</v>
      </c>
      <c r="B67" s="863" t="str">
        <f>IF('Formular 3a_2'!B68&lt;1,"",'Formular 3a_2'!B68)</f>
        <v/>
      </c>
      <c r="C67" s="864"/>
      <c r="D67" s="864"/>
      <c r="E67" s="864"/>
      <c r="F67" s="865"/>
      <c r="G67" s="863" t="str">
        <f>IF('Formular 3a_2'!G68&lt;1,"",'Formular 3a_2'!G68)</f>
        <v/>
      </c>
      <c r="H67" s="864"/>
      <c r="I67" s="864"/>
      <c r="J67" s="864"/>
      <c r="K67" s="865"/>
      <c r="L67" s="869" t="str">
        <f>IF('Formular 3a_2'!O68&lt;1,"",'Formular 3a_2'!O68)</f>
        <v/>
      </c>
      <c r="M67" s="864"/>
      <c r="N67" s="864"/>
      <c r="O67" s="864"/>
      <c r="P67" s="865"/>
      <c r="Q67" s="863" t="str">
        <f>IF('Formular 3a_2'!S68&lt;1,"",'Formular 3a_2'!S68)</f>
        <v/>
      </c>
      <c r="R67" s="864"/>
      <c r="S67" s="864"/>
      <c r="T67" s="864"/>
      <c r="U67" s="864"/>
      <c r="V67" s="865"/>
      <c r="W67" s="863" t="str">
        <f>IF('Formular 3a_2'!W68&lt;1,"",'Formular 3a_2'!W68)</f>
        <v/>
      </c>
      <c r="X67" s="864"/>
      <c r="Y67" s="865"/>
      <c r="Z67" s="870" t="str">
        <f>IF('Formular 3a_2'!Z68&lt;1,"",'Formular 3a_2'!Z68)</f>
        <v/>
      </c>
      <c r="AA67" s="653"/>
    </row>
    <row r="68" spans="1:38" ht="10.199999999999999" customHeight="1" x14ac:dyDescent="0.25">
      <c r="A68" s="760"/>
      <c r="B68" s="866"/>
      <c r="C68" s="867"/>
      <c r="D68" s="867"/>
      <c r="E68" s="867"/>
      <c r="F68" s="868"/>
      <c r="G68" s="866"/>
      <c r="H68" s="867"/>
      <c r="I68" s="867"/>
      <c r="J68" s="867"/>
      <c r="K68" s="868"/>
      <c r="L68" s="866"/>
      <c r="M68" s="867"/>
      <c r="N68" s="867"/>
      <c r="O68" s="867"/>
      <c r="P68" s="868"/>
      <c r="Q68" s="866"/>
      <c r="R68" s="867"/>
      <c r="S68" s="867"/>
      <c r="T68" s="867"/>
      <c r="U68" s="867"/>
      <c r="V68" s="868"/>
      <c r="W68" s="866"/>
      <c r="X68" s="867"/>
      <c r="Y68" s="868"/>
      <c r="Z68" s="871"/>
      <c r="AA68" s="653"/>
    </row>
    <row r="69" spans="1:38" ht="10.199999999999999" customHeight="1" x14ac:dyDescent="0.25">
      <c r="A69" s="759">
        <v>67</v>
      </c>
      <c r="B69" s="863" t="str">
        <f>IF('Formular 3a_2'!B70&lt;1,"",'Formular 3a_2'!B70)</f>
        <v/>
      </c>
      <c r="C69" s="864"/>
      <c r="D69" s="864"/>
      <c r="E69" s="864"/>
      <c r="F69" s="865"/>
      <c r="G69" s="863" t="str">
        <f>IF('Formular 3a_2'!G70&lt;1,"",'Formular 3a_2'!G70)</f>
        <v/>
      </c>
      <c r="H69" s="864"/>
      <c r="I69" s="864"/>
      <c r="J69" s="864"/>
      <c r="K69" s="865"/>
      <c r="L69" s="869" t="str">
        <f>IF('Formular 3a_2'!O70&lt;1,"",'Formular 3a_2'!O70)</f>
        <v/>
      </c>
      <c r="M69" s="864"/>
      <c r="N69" s="864"/>
      <c r="O69" s="864"/>
      <c r="P69" s="865"/>
      <c r="Q69" s="863" t="str">
        <f>IF('Formular 3a_2'!S70&lt;1,"",'Formular 3a_2'!S70)</f>
        <v/>
      </c>
      <c r="R69" s="864"/>
      <c r="S69" s="864"/>
      <c r="T69" s="864"/>
      <c r="U69" s="864"/>
      <c r="V69" s="865"/>
      <c r="W69" s="863" t="str">
        <f>IF('Formular 3a_2'!W70&lt;1,"",'Formular 3a_2'!W70)</f>
        <v/>
      </c>
      <c r="X69" s="864"/>
      <c r="Y69" s="865"/>
      <c r="Z69" s="870" t="str">
        <f>IF('Formular 3a_2'!Z70&lt;1,"",'Formular 3a_2'!Z70)</f>
        <v/>
      </c>
      <c r="AA69" s="653"/>
    </row>
    <row r="70" spans="1:38" ht="10.199999999999999" customHeight="1" x14ac:dyDescent="0.25">
      <c r="A70" s="760"/>
      <c r="B70" s="866"/>
      <c r="C70" s="867"/>
      <c r="D70" s="867"/>
      <c r="E70" s="867"/>
      <c r="F70" s="868"/>
      <c r="G70" s="866"/>
      <c r="H70" s="867"/>
      <c r="I70" s="867"/>
      <c r="J70" s="867"/>
      <c r="K70" s="868"/>
      <c r="L70" s="866"/>
      <c r="M70" s="867"/>
      <c r="N70" s="867"/>
      <c r="O70" s="867"/>
      <c r="P70" s="868"/>
      <c r="Q70" s="866"/>
      <c r="R70" s="867"/>
      <c r="S70" s="867"/>
      <c r="T70" s="867"/>
      <c r="U70" s="867"/>
      <c r="V70" s="868"/>
      <c r="W70" s="866"/>
      <c r="X70" s="867"/>
      <c r="Y70" s="868"/>
      <c r="Z70" s="871"/>
      <c r="AA70" s="653"/>
    </row>
    <row r="71" spans="1:38" ht="10.199999999999999" customHeight="1" x14ac:dyDescent="0.25">
      <c r="A71" s="759">
        <v>68</v>
      </c>
      <c r="B71" s="863" t="str">
        <f>IF('Formular 3a_2'!B72&lt;1,"",'Formular 3a_2'!B72)</f>
        <v/>
      </c>
      <c r="C71" s="864"/>
      <c r="D71" s="864"/>
      <c r="E71" s="864"/>
      <c r="F71" s="865"/>
      <c r="G71" s="863" t="str">
        <f>IF('Formular 3a_2'!G72&lt;1,"",'Formular 3a_2'!G72)</f>
        <v/>
      </c>
      <c r="H71" s="864"/>
      <c r="I71" s="864"/>
      <c r="J71" s="864"/>
      <c r="K71" s="865"/>
      <c r="L71" s="869" t="str">
        <f>IF('Formular 3a_2'!O72&lt;1,"",'Formular 3a_2'!O72)</f>
        <v/>
      </c>
      <c r="M71" s="864"/>
      <c r="N71" s="864"/>
      <c r="O71" s="864"/>
      <c r="P71" s="865"/>
      <c r="Q71" s="863" t="str">
        <f>IF('Formular 3a_2'!S72&lt;1,"",'Formular 3a_2'!S72)</f>
        <v/>
      </c>
      <c r="R71" s="864"/>
      <c r="S71" s="864"/>
      <c r="T71" s="864"/>
      <c r="U71" s="864"/>
      <c r="V71" s="865"/>
      <c r="W71" s="863" t="str">
        <f>IF('Formular 3a_2'!W72&lt;1,"",'Formular 3a_2'!W72)</f>
        <v/>
      </c>
      <c r="X71" s="864"/>
      <c r="Y71" s="865"/>
      <c r="Z71" s="870" t="str">
        <f>IF('Formular 3a_2'!Z72&lt;1,"",'Formular 3a_2'!Z72)</f>
        <v/>
      </c>
      <c r="AA71" s="653"/>
    </row>
    <row r="72" spans="1:38" ht="10.199999999999999" customHeight="1" x14ac:dyDescent="0.25">
      <c r="A72" s="760"/>
      <c r="B72" s="866"/>
      <c r="C72" s="867"/>
      <c r="D72" s="867"/>
      <c r="E72" s="867"/>
      <c r="F72" s="868"/>
      <c r="G72" s="866"/>
      <c r="H72" s="867"/>
      <c r="I72" s="867"/>
      <c r="J72" s="867"/>
      <c r="K72" s="868"/>
      <c r="L72" s="866"/>
      <c r="M72" s="867"/>
      <c r="N72" s="867"/>
      <c r="O72" s="867"/>
      <c r="P72" s="868"/>
      <c r="Q72" s="866"/>
      <c r="R72" s="867"/>
      <c r="S72" s="867"/>
      <c r="T72" s="867"/>
      <c r="U72" s="867"/>
      <c r="V72" s="868"/>
      <c r="W72" s="866"/>
      <c r="X72" s="867"/>
      <c r="Y72" s="868"/>
      <c r="Z72" s="871"/>
      <c r="AA72" s="653"/>
      <c r="AB72" s="3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10.199999999999999" customHeight="1" x14ac:dyDescent="0.25">
      <c r="A73" s="759">
        <v>69</v>
      </c>
      <c r="B73" s="863" t="str">
        <f>IF('Formular 3a_2'!B74&lt;1,"",'Formular 3a_2'!B74)</f>
        <v/>
      </c>
      <c r="C73" s="864"/>
      <c r="D73" s="864"/>
      <c r="E73" s="864"/>
      <c r="F73" s="865"/>
      <c r="G73" s="863" t="str">
        <f>IF('Formular 3a_2'!G74&lt;1,"",'Formular 3a_2'!G74)</f>
        <v/>
      </c>
      <c r="H73" s="864"/>
      <c r="I73" s="864"/>
      <c r="J73" s="864"/>
      <c r="K73" s="865"/>
      <c r="L73" s="869" t="str">
        <f>IF('Formular 3a_2'!O74&lt;1,"",'Formular 3a_2'!O74)</f>
        <v/>
      </c>
      <c r="M73" s="864"/>
      <c r="N73" s="864"/>
      <c r="O73" s="864"/>
      <c r="P73" s="865"/>
      <c r="Q73" s="863" t="str">
        <f>IF('Formular 3a_2'!S74&lt;1,"",'Formular 3a_2'!S74)</f>
        <v/>
      </c>
      <c r="R73" s="864"/>
      <c r="S73" s="864"/>
      <c r="T73" s="864"/>
      <c r="U73" s="864"/>
      <c r="V73" s="865"/>
      <c r="W73" s="863" t="str">
        <f>IF('Formular 3a_2'!W74&lt;1,"",'Formular 3a_2'!W74)</f>
        <v/>
      </c>
      <c r="X73" s="864"/>
      <c r="Y73" s="865"/>
      <c r="Z73" s="870" t="str">
        <f>IF('Formular 3a_2'!Z74&lt;1,"",'Formular 3a_2'!Z74)</f>
        <v/>
      </c>
      <c r="AA73" s="653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10.199999999999999" customHeight="1" x14ac:dyDescent="0.25">
      <c r="A74" s="760"/>
      <c r="B74" s="866"/>
      <c r="C74" s="867"/>
      <c r="D74" s="867"/>
      <c r="E74" s="867"/>
      <c r="F74" s="868"/>
      <c r="G74" s="866"/>
      <c r="H74" s="867"/>
      <c r="I74" s="867"/>
      <c r="J74" s="867"/>
      <c r="K74" s="868"/>
      <c r="L74" s="866"/>
      <c r="M74" s="867"/>
      <c r="N74" s="867"/>
      <c r="O74" s="867"/>
      <c r="P74" s="868"/>
      <c r="Q74" s="866"/>
      <c r="R74" s="867"/>
      <c r="S74" s="867"/>
      <c r="T74" s="867"/>
      <c r="U74" s="867"/>
      <c r="V74" s="868"/>
      <c r="W74" s="866"/>
      <c r="X74" s="867"/>
      <c r="Y74" s="868"/>
      <c r="Z74" s="871"/>
      <c r="AA74" s="653"/>
      <c r="AB74" s="596"/>
      <c r="AC74" s="596"/>
      <c r="AD74" s="33"/>
      <c r="AE74" s="4"/>
      <c r="AF74" s="31"/>
      <c r="AG74" s="31"/>
      <c r="AH74" s="31"/>
      <c r="AI74" s="31"/>
      <c r="AJ74" s="4"/>
      <c r="AK74" s="4"/>
      <c r="AL74" s="4"/>
    </row>
    <row r="75" spans="1:38" ht="10.199999999999999" customHeight="1" x14ac:dyDescent="0.25">
      <c r="A75" s="759">
        <v>70</v>
      </c>
      <c r="B75" s="863" t="str">
        <f>IF('Formular 3a_2'!B76&lt;1,"",'Formular 3a_2'!B76)</f>
        <v/>
      </c>
      <c r="C75" s="864"/>
      <c r="D75" s="864"/>
      <c r="E75" s="864"/>
      <c r="F75" s="865"/>
      <c r="G75" s="863" t="str">
        <f>IF('Formular 3a_2'!G76&lt;1,"",'Formular 3a_2'!G76)</f>
        <v/>
      </c>
      <c r="H75" s="864"/>
      <c r="I75" s="864"/>
      <c r="J75" s="864"/>
      <c r="K75" s="865"/>
      <c r="L75" s="869" t="str">
        <f>IF('Formular 3a_2'!O76&lt;1,"",'Formular 3a_2'!O76)</f>
        <v/>
      </c>
      <c r="M75" s="864"/>
      <c r="N75" s="864"/>
      <c r="O75" s="864"/>
      <c r="P75" s="865"/>
      <c r="Q75" s="863" t="str">
        <f>IF('Formular 3a_2'!S76&lt;1,"",'Formular 3a_2'!S76)</f>
        <v/>
      </c>
      <c r="R75" s="864"/>
      <c r="S75" s="864"/>
      <c r="T75" s="864"/>
      <c r="U75" s="864"/>
      <c r="V75" s="865"/>
      <c r="W75" s="863" t="str">
        <f>IF('Formular 3a_2'!W76&lt;1,"",'Formular 3a_2'!W76)</f>
        <v/>
      </c>
      <c r="X75" s="864"/>
      <c r="Y75" s="865"/>
      <c r="Z75" s="870" t="str">
        <f>IF('Formular 3a_2'!Z76&lt;1,"",'Formular 3a_2'!Z76)</f>
        <v/>
      </c>
      <c r="AA75" s="653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9.6" customHeight="1" x14ac:dyDescent="0.25">
      <c r="A76" s="760"/>
      <c r="B76" s="866"/>
      <c r="C76" s="867"/>
      <c r="D76" s="867"/>
      <c r="E76" s="867"/>
      <c r="F76" s="868"/>
      <c r="G76" s="866"/>
      <c r="H76" s="867"/>
      <c r="I76" s="867"/>
      <c r="J76" s="867"/>
      <c r="K76" s="868"/>
      <c r="L76" s="866"/>
      <c r="M76" s="867"/>
      <c r="N76" s="867"/>
      <c r="O76" s="867"/>
      <c r="P76" s="868"/>
      <c r="Q76" s="866"/>
      <c r="R76" s="867"/>
      <c r="S76" s="867"/>
      <c r="T76" s="867"/>
      <c r="U76" s="867"/>
      <c r="V76" s="868"/>
      <c r="W76" s="866"/>
      <c r="X76" s="867"/>
      <c r="Y76" s="868"/>
      <c r="Z76" s="871"/>
      <c r="AA76" s="653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0.199999999999999" customHeight="1" x14ac:dyDescent="0.25">
      <c r="A77" s="759">
        <v>71</v>
      </c>
      <c r="B77" s="863" t="str">
        <f>IF('Formular 3a_2'!B78&lt;1,"",'Formular 3a_2'!B78)</f>
        <v/>
      </c>
      <c r="C77" s="864"/>
      <c r="D77" s="864"/>
      <c r="E77" s="864"/>
      <c r="F77" s="865"/>
      <c r="G77" s="863" t="str">
        <f>IF('Formular 3a_2'!G78&lt;1,"",'Formular 3a_2'!G78)</f>
        <v/>
      </c>
      <c r="H77" s="864"/>
      <c r="I77" s="864"/>
      <c r="J77" s="864"/>
      <c r="K77" s="865"/>
      <c r="L77" s="869" t="str">
        <f>IF('Formular 3a_2'!O78&lt;1,"",'Formular 3a_2'!O78)</f>
        <v/>
      </c>
      <c r="M77" s="864"/>
      <c r="N77" s="864"/>
      <c r="O77" s="864"/>
      <c r="P77" s="865"/>
      <c r="Q77" s="863" t="str">
        <f>IF('Formular 3a_2'!S78&lt;1,"",'Formular 3a_2'!S78)</f>
        <v/>
      </c>
      <c r="R77" s="864"/>
      <c r="S77" s="864"/>
      <c r="T77" s="864"/>
      <c r="U77" s="864"/>
      <c r="V77" s="865"/>
      <c r="W77" s="863" t="str">
        <f>IF('Formular 3a_2'!W78&lt;1,"",'Formular 3a_2'!W78)</f>
        <v/>
      </c>
      <c r="X77" s="864"/>
      <c r="Y77" s="865"/>
      <c r="Z77" s="870" t="str">
        <f>IF('Formular 3a_2'!Z78&lt;1,"",'Formular 3a_2'!Z78)</f>
        <v/>
      </c>
      <c r="AA77" s="653"/>
    </row>
    <row r="78" spans="1:38" ht="10.199999999999999" customHeight="1" x14ac:dyDescent="0.25">
      <c r="A78" s="760"/>
      <c r="B78" s="866"/>
      <c r="C78" s="867"/>
      <c r="D78" s="867"/>
      <c r="E78" s="867"/>
      <c r="F78" s="868"/>
      <c r="G78" s="866"/>
      <c r="H78" s="867"/>
      <c r="I78" s="867"/>
      <c r="J78" s="867"/>
      <c r="K78" s="868"/>
      <c r="L78" s="866"/>
      <c r="M78" s="867"/>
      <c r="N78" s="867"/>
      <c r="O78" s="867"/>
      <c r="P78" s="868"/>
      <c r="Q78" s="866"/>
      <c r="R78" s="867"/>
      <c r="S78" s="867"/>
      <c r="T78" s="867"/>
      <c r="U78" s="867"/>
      <c r="V78" s="868"/>
      <c r="W78" s="866"/>
      <c r="X78" s="867"/>
      <c r="Y78" s="868"/>
      <c r="Z78" s="871"/>
      <c r="AA78" s="653"/>
    </row>
    <row r="79" spans="1:38" ht="10.199999999999999" customHeight="1" x14ac:dyDescent="0.25">
      <c r="A79" s="759">
        <v>72</v>
      </c>
      <c r="B79" s="863" t="str">
        <f>IF('Formular 3a_2'!B80&lt;1,"",'Formular 3a_2'!B80)</f>
        <v/>
      </c>
      <c r="C79" s="864"/>
      <c r="D79" s="864"/>
      <c r="E79" s="864"/>
      <c r="F79" s="865"/>
      <c r="G79" s="863" t="str">
        <f>IF('Formular 3a_2'!G80&lt;1,"",'Formular 3a_2'!G80)</f>
        <v/>
      </c>
      <c r="H79" s="864"/>
      <c r="I79" s="864"/>
      <c r="J79" s="864"/>
      <c r="K79" s="865"/>
      <c r="L79" s="869" t="str">
        <f>IF('Formular 3a_2'!O80&lt;1,"",'Formular 3a_2'!O80)</f>
        <v/>
      </c>
      <c r="M79" s="864"/>
      <c r="N79" s="864"/>
      <c r="O79" s="864"/>
      <c r="P79" s="865"/>
      <c r="Q79" s="863" t="str">
        <f>IF('Formular 3a_2'!S80&lt;1,"",'Formular 3a_2'!S80)</f>
        <v/>
      </c>
      <c r="R79" s="864"/>
      <c r="S79" s="864"/>
      <c r="T79" s="864"/>
      <c r="U79" s="864"/>
      <c r="V79" s="865"/>
      <c r="W79" s="863" t="str">
        <f>IF('Formular 3a_2'!W80&lt;1,"",'Formular 3a_2'!W80)</f>
        <v/>
      </c>
      <c r="X79" s="864"/>
      <c r="Y79" s="865"/>
      <c r="Z79" s="870" t="str">
        <f>IF('Formular 3a_2'!Z80&lt;1,"",'Formular 3a_2'!Z80)</f>
        <v/>
      </c>
      <c r="AA79" s="653"/>
    </row>
    <row r="80" spans="1:38" ht="10.199999999999999" customHeight="1" x14ac:dyDescent="0.25">
      <c r="A80" s="760"/>
      <c r="B80" s="866"/>
      <c r="C80" s="867"/>
      <c r="D80" s="867"/>
      <c r="E80" s="867"/>
      <c r="F80" s="868"/>
      <c r="G80" s="866"/>
      <c r="H80" s="867"/>
      <c r="I80" s="867"/>
      <c r="J80" s="867"/>
      <c r="K80" s="868"/>
      <c r="L80" s="866"/>
      <c r="M80" s="867"/>
      <c r="N80" s="867"/>
      <c r="O80" s="867"/>
      <c r="P80" s="868"/>
      <c r="Q80" s="866"/>
      <c r="R80" s="867"/>
      <c r="S80" s="867"/>
      <c r="T80" s="867"/>
      <c r="U80" s="867"/>
      <c r="V80" s="868"/>
      <c r="W80" s="866"/>
      <c r="X80" s="867"/>
      <c r="Y80" s="868"/>
      <c r="Z80" s="871"/>
      <c r="AA80" s="653"/>
    </row>
    <row r="81" spans="1:38" ht="10.199999999999999" customHeight="1" x14ac:dyDescent="0.25">
      <c r="A81" s="759">
        <v>73</v>
      </c>
      <c r="B81" s="863" t="str">
        <f>IF('Formular 3a_2'!B82&lt;1,"",'Formular 3a_2'!B82)</f>
        <v/>
      </c>
      <c r="C81" s="864"/>
      <c r="D81" s="864"/>
      <c r="E81" s="864"/>
      <c r="F81" s="865"/>
      <c r="G81" s="863" t="str">
        <f>IF('Formular 3a_2'!G82&lt;1,"",'Formular 3a_2'!G82)</f>
        <v/>
      </c>
      <c r="H81" s="864"/>
      <c r="I81" s="864"/>
      <c r="J81" s="864"/>
      <c r="K81" s="865"/>
      <c r="L81" s="869" t="str">
        <f>IF('Formular 3a_2'!O82&lt;1,"",'Formular 3a_2'!O82)</f>
        <v/>
      </c>
      <c r="M81" s="864"/>
      <c r="N81" s="864"/>
      <c r="O81" s="864"/>
      <c r="P81" s="865"/>
      <c r="Q81" s="863" t="str">
        <f>IF('Formular 3a_2'!S82&lt;1,"",'Formular 3a_2'!S82)</f>
        <v/>
      </c>
      <c r="R81" s="864"/>
      <c r="S81" s="864"/>
      <c r="T81" s="864"/>
      <c r="U81" s="864"/>
      <c r="V81" s="865"/>
      <c r="W81" s="863" t="str">
        <f>IF('Formular 3a_2'!W82&lt;1,"",'Formular 3a_2'!W82)</f>
        <v/>
      </c>
      <c r="X81" s="864"/>
      <c r="Y81" s="865"/>
      <c r="Z81" s="870" t="str">
        <f>IF('Formular 3a_2'!Z82&lt;1,"",'Formular 3a_2'!Z82)</f>
        <v/>
      </c>
      <c r="AA81" s="653"/>
    </row>
    <row r="82" spans="1:38" ht="10.199999999999999" customHeight="1" x14ac:dyDescent="0.25">
      <c r="A82" s="760"/>
      <c r="B82" s="866"/>
      <c r="C82" s="867"/>
      <c r="D82" s="867"/>
      <c r="E82" s="867"/>
      <c r="F82" s="868"/>
      <c r="G82" s="866"/>
      <c r="H82" s="867"/>
      <c r="I82" s="867"/>
      <c r="J82" s="867"/>
      <c r="K82" s="868"/>
      <c r="L82" s="866"/>
      <c r="M82" s="867"/>
      <c r="N82" s="867"/>
      <c r="O82" s="867"/>
      <c r="P82" s="868"/>
      <c r="Q82" s="866"/>
      <c r="R82" s="867"/>
      <c r="S82" s="867"/>
      <c r="T82" s="867"/>
      <c r="U82" s="867"/>
      <c r="V82" s="868"/>
      <c r="W82" s="866"/>
      <c r="X82" s="867"/>
      <c r="Y82" s="868"/>
      <c r="Z82" s="871"/>
      <c r="AA82" s="653"/>
      <c r="AB82" s="3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0.199999999999999" customHeight="1" x14ac:dyDescent="0.25">
      <c r="A83" s="759">
        <v>74</v>
      </c>
      <c r="B83" s="863" t="str">
        <f>IF('Formular 3a_2'!B84&lt;1,"",'Formular 3a_2'!B84)</f>
        <v/>
      </c>
      <c r="C83" s="864"/>
      <c r="D83" s="864"/>
      <c r="E83" s="864"/>
      <c r="F83" s="865"/>
      <c r="G83" s="863" t="str">
        <f>IF('Formular 3a_2'!G84&lt;1,"",'Formular 3a_2'!G84)</f>
        <v/>
      </c>
      <c r="H83" s="864"/>
      <c r="I83" s="864"/>
      <c r="J83" s="864"/>
      <c r="K83" s="865"/>
      <c r="L83" s="869" t="str">
        <f>IF('Formular 3a_2'!O84&lt;1,"",'Formular 3a_2'!O84)</f>
        <v/>
      </c>
      <c r="M83" s="864"/>
      <c r="N83" s="864"/>
      <c r="O83" s="864"/>
      <c r="P83" s="865"/>
      <c r="Q83" s="863" t="str">
        <f>IF('Formular 3a_2'!S84&lt;1,"",'Formular 3a_2'!S84)</f>
        <v/>
      </c>
      <c r="R83" s="864"/>
      <c r="S83" s="864"/>
      <c r="T83" s="864"/>
      <c r="U83" s="864"/>
      <c r="V83" s="865"/>
      <c r="W83" s="863" t="str">
        <f>IF('Formular 3a_2'!W84&lt;1,"",'Formular 3a_2'!W84)</f>
        <v/>
      </c>
      <c r="X83" s="864"/>
      <c r="Y83" s="865"/>
      <c r="Z83" s="870" t="str">
        <f>IF('Formular 3a_2'!Z84&lt;1,"",'Formular 3a_2'!Z84)</f>
        <v/>
      </c>
      <c r="AA83" s="653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0.199999999999999" customHeight="1" x14ac:dyDescent="0.25">
      <c r="A84" s="760"/>
      <c r="B84" s="866"/>
      <c r="C84" s="867"/>
      <c r="D84" s="867"/>
      <c r="E84" s="867"/>
      <c r="F84" s="868"/>
      <c r="G84" s="866"/>
      <c r="H84" s="867"/>
      <c r="I84" s="867"/>
      <c r="J84" s="867"/>
      <c r="K84" s="868"/>
      <c r="L84" s="866"/>
      <c r="M84" s="867"/>
      <c r="N84" s="867"/>
      <c r="O84" s="867"/>
      <c r="P84" s="868"/>
      <c r="Q84" s="866"/>
      <c r="R84" s="867"/>
      <c r="S84" s="867"/>
      <c r="T84" s="867"/>
      <c r="U84" s="867"/>
      <c r="V84" s="868"/>
      <c r="W84" s="866"/>
      <c r="X84" s="867"/>
      <c r="Y84" s="868"/>
      <c r="Z84" s="871"/>
      <c r="AA84" s="653"/>
      <c r="AB84" s="596"/>
      <c r="AC84" s="596"/>
      <c r="AD84" s="33"/>
      <c r="AE84" s="4"/>
      <c r="AF84" s="467"/>
      <c r="AG84" s="467"/>
      <c r="AH84" s="467"/>
      <c r="AI84" s="467"/>
      <c r="AJ84" s="4"/>
      <c r="AK84" s="4"/>
      <c r="AL84" s="4"/>
    </row>
    <row r="85" spans="1:38" ht="10.199999999999999" customHeight="1" x14ac:dyDescent="0.25">
      <c r="A85" s="759">
        <v>75</v>
      </c>
      <c r="B85" s="863" t="str">
        <f>IF('Formular 3a_2'!B86&lt;1,"",'Formular 3a_2'!B86)</f>
        <v/>
      </c>
      <c r="C85" s="864"/>
      <c r="D85" s="864"/>
      <c r="E85" s="864"/>
      <c r="F85" s="865"/>
      <c r="G85" s="863" t="str">
        <f>IF('Formular 3a_2'!G86&lt;1,"",'Formular 3a_2'!G86)</f>
        <v/>
      </c>
      <c r="H85" s="864"/>
      <c r="I85" s="864"/>
      <c r="J85" s="864"/>
      <c r="K85" s="865"/>
      <c r="L85" s="869" t="str">
        <f>IF('Formular 3a_2'!O86&lt;1,"",'Formular 3a_2'!O86)</f>
        <v/>
      </c>
      <c r="M85" s="864"/>
      <c r="N85" s="864"/>
      <c r="O85" s="864"/>
      <c r="P85" s="865"/>
      <c r="Q85" s="863" t="str">
        <f>IF('Formular 3a_2'!S86&lt;1,"",'Formular 3a_2'!S86)</f>
        <v/>
      </c>
      <c r="R85" s="864"/>
      <c r="S85" s="864"/>
      <c r="T85" s="864"/>
      <c r="U85" s="864"/>
      <c r="V85" s="865"/>
      <c r="W85" s="863" t="str">
        <f>IF('Formular 3a_2'!W86&lt;1,"",'Formular 3a_2'!W86)</f>
        <v/>
      </c>
      <c r="X85" s="864"/>
      <c r="Y85" s="865"/>
      <c r="Z85" s="870" t="str">
        <f>IF('Formular 3a_2'!Z86&lt;1,"",'Formular 3a_2'!Z86)</f>
        <v/>
      </c>
      <c r="AA85" s="653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10.199999999999999" customHeight="1" x14ac:dyDescent="0.25">
      <c r="A86" s="760"/>
      <c r="B86" s="866"/>
      <c r="C86" s="867"/>
      <c r="D86" s="867"/>
      <c r="E86" s="867"/>
      <c r="F86" s="868"/>
      <c r="G86" s="866"/>
      <c r="H86" s="867"/>
      <c r="I86" s="867"/>
      <c r="J86" s="867"/>
      <c r="K86" s="868"/>
      <c r="L86" s="866"/>
      <c r="M86" s="867"/>
      <c r="N86" s="867"/>
      <c r="O86" s="867"/>
      <c r="P86" s="868"/>
      <c r="Q86" s="866"/>
      <c r="R86" s="867"/>
      <c r="S86" s="867"/>
      <c r="T86" s="867"/>
      <c r="U86" s="867"/>
      <c r="V86" s="868"/>
      <c r="W86" s="866"/>
      <c r="X86" s="867"/>
      <c r="Y86" s="868"/>
      <c r="Z86" s="871"/>
      <c r="AA86" s="653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10.199999999999999" customHeight="1" x14ac:dyDescent="0.25">
      <c r="A87" s="759">
        <v>76</v>
      </c>
      <c r="B87" s="863" t="str">
        <f>IF('Formular 3a_2'!B88&lt;1,"",'Formular 3a_2'!B88)</f>
        <v/>
      </c>
      <c r="C87" s="864"/>
      <c r="D87" s="864"/>
      <c r="E87" s="864"/>
      <c r="F87" s="865"/>
      <c r="G87" s="863" t="str">
        <f>IF('Formular 3a_2'!G88&lt;1,"",'Formular 3a_2'!G88)</f>
        <v/>
      </c>
      <c r="H87" s="864"/>
      <c r="I87" s="864"/>
      <c r="J87" s="864"/>
      <c r="K87" s="865"/>
      <c r="L87" s="869" t="str">
        <f>IF('Formular 3a_2'!O88&lt;1,"",'Formular 3a_2'!O88)</f>
        <v/>
      </c>
      <c r="M87" s="864"/>
      <c r="N87" s="864"/>
      <c r="O87" s="864"/>
      <c r="P87" s="865"/>
      <c r="Q87" s="863" t="str">
        <f>IF('Formular 3a_2'!S88&lt;1,"",'Formular 3a_2'!S88)</f>
        <v/>
      </c>
      <c r="R87" s="864"/>
      <c r="S87" s="864"/>
      <c r="T87" s="864"/>
      <c r="U87" s="864"/>
      <c r="V87" s="865"/>
      <c r="W87" s="863" t="str">
        <f>IF('Formular 3a_2'!W88&lt;1,"",'Formular 3a_2'!W88)</f>
        <v/>
      </c>
      <c r="X87" s="864"/>
      <c r="Y87" s="865"/>
      <c r="Z87" s="870" t="str">
        <f>IF('Formular 3a_2'!Z88&lt;1,"",'Formular 3a_2'!Z88)</f>
        <v/>
      </c>
      <c r="AA87" s="653"/>
    </row>
    <row r="88" spans="1:38" ht="10.199999999999999" customHeight="1" x14ac:dyDescent="0.25">
      <c r="A88" s="760"/>
      <c r="B88" s="866"/>
      <c r="C88" s="867"/>
      <c r="D88" s="867"/>
      <c r="E88" s="867"/>
      <c r="F88" s="868"/>
      <c r="G88" s="866"/>
      <c r="H88" s="867"/>
      <c r="I88" s="867"/>
      <c r="J88" s="867"/>
      <c r="K88" s="868"/>
      <c r="L88" s="866"/>
      <c r="M88" s="867"/>
      <c r="N88" s="867"/>
      <c r="O88" s="867"/>
      <c r="P88" s="868"/>
      <c r="Q88" s="866"/>
      <c r="R88" s="867"/>
      <c r="S88" s="867"/>
      <c r="T88" s="867"/>
      <c r="U88" s="867"/>
      <c r="V88" s="868"/>
      <c r="W88" s="866"/>
      <c r="X88" s="867"/>
      <c r="Y88" s="868"/>
      <c r="Z88" s="871"/>
      <c r="AA88" s="653"/>
    </row>
    <row r="89" spans="1:38" ht="10.199999999999999" customHeight="1" x14ac:dyDescent="0.25">
      <c r="A89" s="759">
        <v>77</v>
      </c>
      <c r="B89" s="863" t="str">
        <f>IF('Formular 3a_2'!B90&lt;1,"",'Formular 3a_2'!B90)</f>
        <v/>
      </c>
      <c r="C89" s="864"/>
      <c r="D89" s="864"/>
      <c r="E89" s="864"/>
      <c r="F89" s="865"/>
      <c r="G89" s="863" t="str">
        <f>IF('Formular 3a_2'!G90&lt;1,"",'Formular 3a_2'!G90)</f>
        <v/>
      </c>
      <c r="H89" s="864"/>
      <c r="I89" s="864"/>
      <c r="J89" s="864"/>
      <c r="K89" s="865"/>
      <c r="L89" s="869" t="str">
        <f>IF('Formular 3a_2'!O90&lt;1,"",'Formular 3a_2'!O90)</f>
        <v/>
      </c>
      <c r="M89" s="864"/>
      <c r="N89" s="864"/>
      <c r="O89" s="864"/>
      <c r="P89" s="865"/>
      <c r="Q89" s="863" t="str">
        <f>IF('Formular 3a_2'!S90&lt;1,"",'Formular 3a_2'!S90)</f>
        <v/>
      </c>
      <c r="R89" s="864"/>
      <c r="S89" s="864"/>
      <c r="T89" s="864"/>
      <c r="U89" s="864"/>
      <c r="V89" s="865"/>
      <c r="W89" s="863" t="str">
        <f>IF('Formular 3a_2'!W90&lt;1,"",'Formular 3a_2'!W90)</f>
        <v/>
      </c>
      <c r="X89" s="864"/>
      <c r="Y89" s="865"/>
      <c r="Z89" s="870" t="str">
        <f>IF('Formular 3a_2'!Z90&lt;1,"",'Formular 3a_2'!Z90)</f>
        <v/>
      </c>
      <c r="AA89" s="653"/>
    </row>
    <row r="90" spans="1:38" ht="10.199999999999999" customHeight="1" x14ac:dyDescent="0.25">
      <c r="A90" s="760"/>
      <c r="B90" s="866"/>
      <c r="C90" s="867"/>
      <c r="D90" s="867"/>
      <c r="E90" s="867"/>
      <c r="F90" s="868"/>
      <c r="G90" s="866"/>
      <c r="H90" s="867"/>
      <c r="I90" s="867"/>
      <c r="J90" s="867"/>
      <c r="K90" s="868"/>
      <c r="L90" s="866"/>
      <c r="M90" s="867"/>
      <c r="N90" s="867"/>
      <c r="O90" s="867"/>
      <c r="P90" s="868"/>
      <c r="Q90" s="866"/>
      <c r="R90" s="867"/>
      <c r="S90" s="867"/>
      <c r="T90" s="867"/>
      <c r="U90" s="867"/>
      <c r="V90" s="868"/>
      <c r="W90" s="866"/>
      <c r="X90" s="867"/>
      <c r="Y90" s="868"/>
      <c r="Z90" s="871"/>
      <c r="AA90" s="653"/>
    </row>
    <row r="91" spans="1:38" ht="10.199999999999999" customHeight="1" x14ac:dyDescent="0.25">
      <c r="A91" s="759">
        <v>78</v>
      </c>
      <c r="B91" s="863" t="str">
        <f>IF('Formular 3a_2'!B92&lt;1,"",'Formular 3a_2'!B92)</f>
        <v/>
      </c>
      <c r="C91" s="864"/>
      <c r="D91" s="864"/>
      <c r="E91" s="864"/>
      <c r="F91" s="865"/>
      <c r="G91" s="863" t="str">
        <f>IF('Formular 3a_2'!G92&lt;1,"",'Formular 3a_2'!G92)</f>
        <v/>
      </c>
      <c r="H91" s="864"/>
      <c r="I91" s="864"/>
      <c r="J91" s="864"/>
      <c r="K91" s="865"/>
      <c r="L91" s="869" t="str">
        <f>IF('Formular 3a_2'!O92&lt;1,"",'Formular 3a_2'!O92)</f>
        <v/>
      </c>
      <c r="M91" s="864"/>
      <c r="N91" s="864"/>
      <c r="O91" s="864"/>
      <c r="P91" s="865"/>
      <c r="Q91" s="863" t="str">
        <f>IF('Formular 3a_2'!S92&lt;1,"",'Formular 3a_2'!S92)</f>
        <v/>
      </c>
      <c r="R91" s="864"/>
      <c r="S91" s="864"/>
      <c r="T91" s="864"/>
      <c r="U91" s="864"/>
      <c r="V91" s="865"/>
      <c r="W91" s="863" t="str">
        <f>IF('Formular 3a_2'!W92&lt;1,"",'Formular 3a_2'!W92)</f>
        <v/>
      </c>
      <c r="X91" s="864"/>
      <c r="Y91" s="865"/>
      <c r="Z91" s="870" t="str">
        <f>IF('Formular 3a_2'!Z92&lt;1,"",'Formular 3a_2'!Z92)</f>
        <v/>
      </c>
      <c r="AA91" s="653"/>
    </row>
    <row r="92" spans="1:38" ht="10.199999999999999" customHeight="1" x14ac:dyDescent="0.25">
      <c r="A92" s="760"/>
      <c r="B92" s="866"/>
      <c r="C92" s="867"/>
      <c r="D92" s="867"/>
      <c r="E92" s="867"/>
      <c r="F92" s="868"/>
      <c r="G92" s="866"/>
      <c r="H92" s="867"/>
      <c r="I92" s="867"/>
      <c r="J92" s="867"/>
      <c r="K92" s="868"/>
      <c r="L92" s="866"/>
      <c r="M92" s="867"/>
      <c r="N92" s="867"/>
      <c r="O92" s="867"/>
      <c r="P92" s="868"/>
      <c r="Q92" s="866"/>
      <c r="R92" s="867"/>
      <c r="S92" s="867"/>
      <c r="T92" s="867"/>
      <c r="U92" s="867"/>
      <c r="V92" s="868"/>
      <c r="W92" s="866"/>
      <c r="X92" s="867"/>
      <c r="Y92" s="868"/>
      <c r="Z92" s="871"/>
      <c r="AA92" s="653"/>
      <c r="AB92" s="3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10.199999999999999" customHeight="1" x14ac:dyDescent="0.25">
      <c r="A93" s="759">
        <v>79</v>
      </c>
      <c r="B93" s="863" t="str">
        <f>IF('Formular 3a_2'!B94&lt;1,"",'Formular 3a_2'!B94)</f>
        <v/>
      </c>
      <c r="C93" s="864"/>
      <c r="D93" s="864"/>
      <c r="E93" s="864"/>
      <c r="F93" s="865"/>
      <c r="G93" s="863" t="str">
        <f>IF('Formular 3a_2'!G94&lt;1,"",'Formular 3a_2'!G94)</f>
        <v/>
      </c>
      <c r="H93" s="864"/>
      <c r="I93" s="864"/>
      <c r="J93" s="864"/>
      <c r="K93" s="865"/>
      <c r="L93" s="869" t="str">
        <f>IF('Formular 3a_2'!O94&lt;1,"",'Formular 3a_2'!O94)</f>
        <v/>
      </c>
      <c r="M93" s="864"/>
      <c r="N93" s="864"/>
      <c r="O93" s="864"/>
      <c r="P93" s="865"/>
      <c r="Q93" s="863" t="str">
        <f>IF('Formular 3a_2'!S94&lt;1,"",'Formular 3a_2'!S94)</f>
        <v/>
      </c>
      <c r="R93" s="864"/>
      <c r="S93" s="864"/>
      <c r="T93" s="864"/>
      <c r="U93" s="864"/>
      <c r="V93" s="865"/>
      <c r="W93" s="863" t="str">
        <f>IF('Formular 3a_2'!W94&lt;1,"",'Formular 3a_2'!W94)</f>
        <v/>
      </c>
      <c r="X93" s="864"/>
      <c r="Y93" s="865"/>
      <c r="Z93" s="870" t="str">
        <f>IF('Formular 3a_2'!Z94&lt;1,"",'Formular 3a_2'!Z94)</f>
        <v/>
      </c>
      <c r="AA93" s="653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10.199999999999999" customHeight="1" x14ac:dyDescent="0.25">
      <c r="A94" s="760"/>
      <c r="B94" s="866"/>
      <c r="C94" s="867"/>
      <c r="D94" s="867"/>
      <c r="E94" s="867"/>
      <c r="F94" s="868"/>
      <c r="G94" s="866"/>
      <c r="H94" s="867"/>
      <c r="I94" s="867"/>
      <c r="J94" s="867"/>
      <c r="K94" s="868"/>
      <c r="L94" s="866"/>
      <c r="M94" s="867"/>
      <c r="N94" s="867"/>
      <c r="O94" s="867"/>
      <c r="P94" s="868"/>
      <c r="Q94" s="866"/>
      <c r="R94" s="867"/>
      <c r="S94" s="867"/>
      <c r="T94" s="867"/>
      <c r="U94" s="867"/>
      <c r="V94" s="868"/>
      <c r="W94" s="866"/>
      <c r="X94" s="867"/>
      <c r="Y94" s="868"/>
      <c r="Z94" s="871"/>
      <c r="AA94" s="653"/>
      <c r="AB94" s="596"/>
      <c r="AC94" s="596"/>
      <c r="AD94" s="33"/>
      <c r="AE94" s="4"/>
      <c r="AF94" s="492"/>
      <c r="AG94" s="492"/>
      <c r="AH94" s="492"/>
      <c r="AI94" s="492"/>
      <c r="AJ94" s="4"/>
      <c r="AK94" s="4"/>
      <c r="AL94" s="4"/>
    </row>
    <row r="95" spans="1:38" ht="10.199999999999999" customHeight="1" x14ac:dyDescent="0.25">
      <c r="A95" s="759">
        <v>80</v>
      </c>
      <c r="B95" s="863" t="str">
        <f>IF('Formular 3a_2'!B96&lt;1,"",'Formular 3a_2'!B96)</f>
        <v/>
      </c>
      <c r="C95" s="864"/>
      <c r="D95" s="864"/>
      <c r="E95" s="864"/>
      <c r="F95" s="865"/>
      <c r="G95" s="863" t="str">
        <f>IF('Formular 3a_2'!G96&lt;1,"",'Formular 3a_2'!G96)</f>
        <v/>
      </c>
      <c r="H95" s="864"/>
      <c r="I95" s="864"/>
      <c r="J95" s="864"/>
      <c r="K95" s="865"/>
      <c r="L95" s="869" t="str">
        <f>IF('Formular 3a_2'!O96&lt;1,"",'Formular 3a_2'!O96)</f>
        <v/>
      </c>
      <c r="M95" s="864"/>
      <c r="N95" s="864"/>
      <c r="O95" s="864"/>
      <c r="P95" s="865"/>
      <c r="Q95" s="863" t="str">
        <f>IF('Formular 3a_2'!S96&lt;1,"",'Formular 3a_2'!S96)</f>
        <v/>
      </c>
      <c r="R95" s="864"/>
      <c r="S95" s="864"/>
      <c r="T95" s="864"/>
      <c r="U95" s="864"/>
      <c r="V95" s="865"/>
      <c r="W95" s="863" t="str">
        <f>IF('Formular 3a_2'!W96&lt;1,"",'Formular 3a_2'!W96)</f>
        <v/>
      </c>
      <c r="X95" s="864"/>
      <c r="Y95" s="865"/>
      <c r="Z95" s="870" t="str">
        <f>IF('Formular 3a_2'!Z96&lt;1,"",'Formular 3a_2'!Z96)</f>
        <v/>
      </c>
      <c r="AA95" s="653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10.199999999999999" customHeight="1" x14ac:dyDescent="0.25">
      <c r="A96" s="760"/>
      <c r="B96" s="866"/>
      <c r="C96" s="867"/>
      <c r="D96" s="867"/>
      <c r="E96" s="867"/>
      <c r="F96" s="868"/>
      <c r="G96" s="866"/>
      <c r="H96" s="867"/>
      <c r="I96" s="867"/>
      <c r="J96" s="867"/>
      <c r="K96" s="868"/>
      <c r="L96" s="866"/>
      <c r="M96" s="867"/>
      <c r="N96" s="867"/>
      <c r="O96" s="867"/>
      <c r="P96" s="868"/>
      <c r="Q96" s="866"/>
      <c r="R96" s="867"/>
      <c r="S96" s="867"/>
      <c r="T96" s="867"/>
      <c r="U96" s="867"/>
      <c r="V96" s="868"/>
      <c r="W96" s="866"/>
      <c r="X96" s="867"/>
      <c r="Y96" s="868"/>
      <c r="Z96" s="871"/>
      <c r="AA96" s="653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2:38" ht="10.199999999999999" customHeight="1" x14ac:dyDescent="0.25">
      <c r="AA97" s="653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2:38" ht="10.199999999999999" customHeight="1" x14ac:dyDescent="0.25">
      <c r="B98" s="696" t="s">
        <v>5</v>
      </c>
      <c r="C98" s="696"/>
      <c r="D98" s="696"/>
      <c r="E98" s="696"/>
      <c r="F98" s="696"/>
      <c r="G98" s="696"/>
      <c r="H98" s="696"/>
      <c r="I98" s="696"/>
      <c r="J98" s="696"/>
      <c r="K98" s="696"/>
      <c r="L98" s="696"/>
      <c r="M98" s="491"/>
      <c r="N98" s="849">
        <f>SUMPRODUCT(1*(LEN(B17:B95)&gt;0))+'Formular 3b_1'!N98</f>
        <v>0</v>
      </c>
      <c r="O98" s="850"/>
      <c r="P98" s="491"/>
      <c r="Q98" s="491"/>
      <c r="R98" s="491"/>
      <c r="AA98" s="653"/>
      <c r="AB98" s="4"/>
      <c r="AC98" s="4"/>
      <c r="AD98" s="19"/>
      <c r="AE98" s="4"/>
      <c r="AF98" s="4"/>
      <c r="AG98" s="4"/>
      <c r="AH98" s="4"/>
      <c r="AI98" s="4"/>
      <c r="AJ98" s="4"/>
      <c r="AK98" s="4"/>
      <c r="AL98" s="4"/>
    </row>
    <row r="99" spans="2:38" ht="10.199999999999999" customHeight="1" x14ac:dyDescent="0.25">
      <c r="B99" s="696"/>
      <c r="C99" s="696"/>
      <c r="D99" s="696"/>
      <c r="E99" s="696"/>
      <c r="F99" s="696"/>
      <c r="G99" s="696"/>
      <c r="H99" s="696"/>
      <c r="I99" s="696"/>
      <c r="J99" s="696"/>
      <c r="K99" s="696"/>
      <c r="L99" s="696"/>
      <c r="M99" s="491"/>
      <c r="N99" s="851"/>
      <c r="O99" s="852"/>
      <c r="P99" s="491"/>
      <c r="Q99" s="491"/>
      <c r="R99" s="491"/>
      <c r="AA99" s="653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2:38" ht="10.199999999999999" customHeight="1" x14ac:dyDescent="0.25">
      <c r="AA100" s="653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2:38" ht="10.199999999999999" customHeight="1" x14ac:dyDescent="0.25">
      <c r="B101" s="693" t="s">
        <v>44</v>
      </c>
      <c r="C101" s="693"/>
      <c r="D101" s="693"/>
      <c r="E101" s="693"/>
      <c r="F101" s="693"/>
      <c r="G101" s="693"/>
      <c r="H101" s="693"/>
      <c r="I101" s="693"/>
      <c r="J101" s="693"/>
      <c r="K101" s="693"/>
      <c r="L101" s="693"/>
      <c r="N101" s="849">
        <f>COUNTIF(Z17:Z95,"w")+('Formular 3b_1'!N101)</f>
        <v>0</v>
      </c>
      <c r="O101" s="850"/>
      <c r="Q101" s="853" t="str">
        <f>IF(N101&lt;1,"",N101/N98)</f>
        <v/>
      </c>
      <c r="R101" s="854"/>
      <c r="AA101" s="653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2:38" ht="10.199999999999999" customHeight="1" x14ac:dyDescent="0.25">
      <c r="B102" s="693"/>
      <c r="C102" s="693"/>
      <c r="D102" s="693"/>
      <c r="E102" s="693"/>
      <c r="F102" s="693"/>
      <c r="G102" s="693"/>
      <c r="H102" s="693"/>
      <c r="I102" s="693"/>
      <c r="J102" s="693"/>
      <c r="K102" s="693"/>
      <c r="L102" s="693"/>
      <c r="N102" s="851"/>
      <c r="O102" s="852"/>
      <c r="Q102" s="855"/>
      <c r="R102" s="856"/>
      <c r="AA102" s="653"/>
    </row>
    <row r="103" spans="2:38" ht="10.199999999999999" customHeight="1" x14ac:dyDescent="0.25">
      <c r="AA103" s="653"/>
    </row>
    <row r="104" spans="2:38" ht="10.199999999999999" customHeight="1" x14ac:dyDescent="0.25">
      <c r="B104" s="693" t="s">
        <v>45</v>
      </c>
      <c r="C104" s="693"/>
      <c r="D104" s="693"/>
      <c r="E104" s="693"/>
      <c r="F104" s="693"/>
      <c r="G104" s="693"/>
      <c r="H104" s="693"/>
      <c r="I104" s="693"/>
      <c r="J104" s="693"/>
      <c r="K104" s="693"/>
      <c r="L104" s="693"/>
      <c r="N104" s="849">
        <f>COUNTIF(Z17:Z95,"m")+('Formular 3b_1'!N104)</f>
        <v>0</v>
      </c>
      <c r="O104" s="850"/>
      <c r="Q104" s="853" t="str">
        <f>IF(N104&lt;1,"",N104/N98)</f>
        <v/>
      </c>
      <c r="R104" s="854"/>
      <c r="AA104" s="653"/>
    </row>
    <row r="105" spans="2:38" ht="10.199999999999999" customHeight="1" x14ac:dyDescent="0.25">
      <c r="B105" s="693"/>
      <c r="C105" s="693"/>
      <c r="D105" s="693"/>
      <c r="E105" s="693"/>
      <c r="F105" s="693"/>
      <c r="G105" s="693"/>
      <c r="H105" s="693"/>
      <c r="I105" s="693"/>
      <c r="J105" s="693"/>
      <c r="K105" s="693"/>
      <c r="L105" s="693"/>
      <c r="N105" s="851"/>
      <c r="O105" s="852"/>
      <c r="Q105" s="855"/>
      <c r="R105" s="856"/>
      <c r="AA105" s="653"/>
    </row>
    <row r="106" spans="2:38" ht="10.199999999999999" customHeight="1" x14ac:dyDescent="0.25">
      <c r="AA106" s="653"/>
    </row>
    <row r="107" spans="2:38" ht="10.199999999999999" customHeight="1" x14ac:dyDescent="0.25">
      <c r="B107" s="721" t="s">
        <v>52</v>
      </c>
      <c r="C107" s="693"/>
      <c r="D107" s="693"/>
      <c r="E107" s="693"/>
      <c r="F107" s="693"/>
      <c r="G107" s="693"/>
      <c r="H107" s="693"/>
      <c r="I107" s="693"/>
      <c r="J107" s="693"/>
      <c r="K107" s="693"/>
      <c r="L107" s="693"/>
      <c r="M107" s="693"/>
      <c r="N107" s="693"/>
      <c r="O107" s="693"/>
      <c r="P107" s="693"/>
      <c r="Q107" s="693"/>
      <c r="R107" s="503"/>
      <c r="S107" s="708" t="e">
        <f>IF(Dienststellendaten!G45&lt;1,"",Dienststellendaten!G45)</f>
        <v>#VALUE!</v>
      </c>
      <c r="T107" s="894"/>
      <c r="U107" s="894"/>
      <c r="V107" s="721" t="s">
        <v>53</v>
      </c>
      <c r="W107" s="693"/>
      <c r="X107" s="693"/>
      <c r="Y107" s="693"/>
      <c r="Z107" s="693"/>
      <c r="AA107" s="653"/>
    </row>
    <row r="108" spans="2:38" ht="10.199999999999999" customHeight="1" x14ac:dyDescent="0.25">
      <c r="B108" s="693"/>
      <c r="C108" s="693"/>
      <c r="D108" s="693"/>
      <c r="E108" s="693"/>
      <c r="F108" s="693"/>
      <c r="G108" s="693"/>
      <c r="H108" s="693"/>
      <c r="I108" s="693"/>
      <c r="J108" s="693"/>
      <c r="K108" s="693"/>
      <c r="L108" s="693"/>
      <c r="M108" s="693"/>
      <c r="N108" s="693"/>
      <c r="O108" s="693"/>
      <c r="P108" s="693"/>
      <c r="Q108" s="693"/>
      <c r="R108" s="503"/>
      <c r="S108" s="895"/>
      <c r="T108" s="895"/>
      <c r="U108" s="895"/>
      <c r="V108" s="693"/>
      <c r="W108" s="693"/>
      <c r="X108" s="693"/>
      <c r="Y108" s="693"/>
      <c r="Z108" s="693"/>
      <c r="AA108" s="653"/>
    </row>
    <row r="109" spans="2:38" ht="10.199999999999999" customHeight="1" x14ac:dyDescent="0.25">
      <c r="B109" s="721" t="s">
        <v>54</v>
      </c>
      <c r="C109" s="721"/>
      <c r="D109" s="721"/>
      <c r="E109" s="721"/>
      <c r="F109" s="721"/>
      <c r="G109" s="721"/>
      <c r="H109" s="721"/>
      <c r="I109" s="721"/>
      <c r="J109" s="721"/>
      <c r="K109" s="721"/>
      <c r="L109" s="721"/>
      <c r="M109" s="721"/>
      <c r="AA109" s="653"/>
    </row>
    <row r="110" spans="2:38" ht="10.199999999999999" customHeight="1" x14ac:dyDescent="0.25">
      <c r="B110" s="721"/>
      <c r="C110" s="721"/>
      <c r="D110" s="721"/>
      <c r="E110" s="721"/>
      <c r="F110" s="721"/>
      <c r="G110" s="721"/>
      <c r="H110" s="721"/>
      <c r="I110" s="721"/>
      <c r="J110" s="721"/>
      <c r="K110" s="721"/>
      <c r="L110" s="721"/>
      <c r="M110" s="721"/>
      <c r="AA110" s="653"/>
    </row>
    <row r="111" spans="2:38" ht="10.199999999999999" customHeight="1" x14ac:dyDescent="0.25">
      <c r="AA111" s="653"/>
    </row>
    <row r="112" spans="2:38" ht="9.6" customHeight="1" x14ac:dyDescent="0.25">
      <c r="B112" s="596"/>
      <c r="C112" s="596"/>
      <c r="D112" s="596"/>
      <c r="E112" s="596"/>
      <c r="F112" s="596"/>
      <c r="G112" s="596"/>
      <c r="J112" s="596"/>
      <c r="K112" s="596"/>
      <c r="L112" s="596"/>
      <c r="M112" s="596"/>
      <c r="N112" s="596"/>
      <c r="O112" s="596"/>
      <c r="R112" s="596"/>
      <c r="S112" s="596"/>
      <c r="T112" s="596"/>
      <c r="U112" s="596"/>
      <c r="V112" s="596"/>
      <c r="W112" s="596"/>
      <c r="AA112" s="653"/>
    </row>
    <row r="113" spans="2:27" ht="10.199999999999999" customHeight="1" x14ac:dyDescent="0.25">
      <c r="B113" s="627"/>
      <c r="C113" s="627"/>
      <c r="D113" s="627"/>
      <c r="E113" s="627"/>
      <c r="F113" s="627"/>
      <c r="G113" s="627"/>
      <c r="J113" s="627"/>
      <c r="K113" s="627"/>
      <c r="L113" s="627"/>
      <c r="M113" s="627"/>
      <c r="N113" s="627"/>
      <c r="O113" s="627"/>
      <c r="R113" s="627"/>
      <c r="S113" s="627"/>
      <c r="T113" s="627"/>
      <c r="U113" s="627"/>
      <c r="V113" s="627"/>
      <c r="W113" s="627"/>
      <c r="AA113" s="653"/>
    </row>
    <row r="114" spans="2:27" ht="10.199999999999999" customHeight="1" x14ac:dyDescent="0.25">
      <c r="AA114" s="653"/>
    </row>
    <row r="115" spans="2:27" ht="10.199999999999999" customHeight="1" x14ac:dyDescent="0.25">
      <c r="B115" s="591" t="s">
        <v>0</v>
      </c>
      <c r="C115" s="591"/>
      <c r="D115" s="591"/>
      <c r="E115" s="591"/>
      <c r="F115" s="591"/>
      <c r="G115" s="591"/>
      <c r="J115" s="591" t="s">
        <v>454</v>
      </c>
      <c r="K115" s="591"/>
      <c r="L115" s="591"/>
      <c r="M115" s="591"/>
      <c r="N115" s="591"/>
      <c r="O115" s="591"/>
      <c r="R115" s="591" t="s">
        <v>454</v>
      </c>
      <c r="S115" s="591"/>
      <c r="T115" s="591"/>
      <c r="U115" s="591"/>
      <c r="V115" s="591"/>
      <c r="W115" s="591"/>
      <c r="AA115" s="653"/>
    </row>
    <row r="116" spans="2:27" ht="10.199999999999999" customHeight="1" thickBot="1" x14ac:dyDescent="0.3">
      <c r="AA116" s="653"/>
    </row>
    <row r="117" spans="2:27" ht="10.199999999999999" customHeight="1" x14ac:dyDescent="0.25">
      <c r="B117" s="892" t="s">
        <v>1</v>
      </c>
      <c r="C117" s="543"/>
      <c r="D117" s="543"/>
      <c r="E117" s="543"/>
      <c r="F117" s="543"/>
      <c r="G117" s="39"/>
      <c r="H117" s="39"/>
      <c r="I117" s="3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"/>
      <c r="AA117" s="653"/>
    </row>
    <row r="118" spans="2:27" ht="10.199999999999999" customHeight="1" x14ac:dyDescent="0.25">
      <c r="B118" s="875"/>
      <c r="C118" s="546"/>
      <c r="D118" s="546"/>
      <c r="E118" s="546"/>
      <c r="F118" s="546"/>
      <c r="G118" s="38"/>
      <c r="H118" s="38"/>
      <c r="I118" s="38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653"/>
    </row>
    <row r="119" spans="2:27" ht="10.199999999999999" customHeight="1" x14ac:dyDescent="0.25">
      <c r="B119" s="875" t="s">
        <v>48</v>
      </c>
      <c r="C119" s="546"/>
      <c r="D119" s="546"/>
      <c r="E119" s="4"/>
      <c r="F119" s="897" t="str">
        <f>('Formular 3b_1'!F119)</f>
        <v/>
      </c>
      <c r="G119" s="897"/>
      <c r="H119" s="899"/>
      <c r="I119" s="546" t="s">
        <v>50</v>
      </c>
      <c r="J119" s="546"/>
      <c r="K119" s="546"/>
      <c r="L119" s="546"/>
      <c r="M119" s="546"/>
      <c r="N119" s="546"/>
      <c r="O119" s="546"/>
      <c r="P119" s="4"/>
      <c r="Q119" s="4"/>
      <c r="R119" s="546" t="s">
        <v>2</v>
      </c>
      <c r="S119" s="546"/>
      <c r="T119" s="546"/>
      <c r="U119" s="897" t="str">
        <f>IF('Formular 3b_1'!U119&lt;1,"",'Formular 3b_1'!U119)</f>
        <v/>
      </c>
      <c r="V119" s="897"/>
      <c r="W119" s="886"/>
      <c r="X119" s="4"/>
      <c r="Y119" s="4"/>
      <c r="Z119" s="5"/>
      <c r="AA119" s="653"/>
    </row>
    <row r="120" spans="2:27" ht="10.199999999999999" customHeight="1" x14ac:dyDescent="0.25">
      <c r="B120" s="875"/>
      <c r="C120" s="546"/>
      <c r="D120" s="546"/>
      <c r="E120" s="4"/>
      <c r="F120" s="898"/>
      <c r="G120" s="898"/>
      <c r="H120" s="900"/>
      <c r="I120" s="546"/>
      <c r="J120" s="546"/>
      <c r="K120" s="546"/>
      <c r="L120" s="546"/>
      <c r="M120" s="546"/>
      <c r="N120" s="546"/>
      <c r="O120" s="546"/>
      <c r="P120" s="4"/>
      <c r="Q120" s="4"/>
      <c r="R120" s="546"/>
      <c r="S120" s="546"/>
      <c r="T120" s="546"/>
      <c r="U120" s="898"/>
      <c r="V120" s="898"/>
      <c r="W120" s="888"/>
      <c r="X120" s="4"/>
      <c r="Y120" s="4"/>
      <c r="Z120" s="5"/>
      <c r="AA120" s="653"/>
    </row>
    <row r="121" spans="2:27" ht="10.199999999999999" customHeight="1" x14ac:dyDescent="0.25">
      <c r="B121" s="40"/>
      <c r="C121" s="35"/>
      <c r="D121" s="35"/>
      <c r="E121" s="35"/>
      <c r="F121" s="29"/>
      <c r="G121" s="29"/>
      <c r="H121" s="29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653"/>
    </row>
    <row r="122" spans="2:27" ht="10.199999999999999" customHeight="1" x14ac:dyDescent="0.25">
      <c r="B122" s="874" t="s">
        <v>49</v>
      </c>
      <c r="C122" s="546"/>
      <c r="D122" s="546"/>
      <c r="E122" s="37"/>
      <c r="F122" s="897" t="str">
        <f>('Formular 3b_1'!F122)</f>
        <v/>
      </c>
      <c r="G122" s="897"/>
      <c r="H122" s="886"/>
      <c r="I122" s="4"/>
      <c r="J122" s="4"/>
      <c r="K122" s="4"/>
      <c r="L122" s="4"/>
      <c r="M122" s="4"/>
      <c r="N122" s="4"/>
      <c r="O122" s="4"/>
      <c r="P122" s="4"/>
      <c r="Q122" s="546" t="s">
        <v>51</v>
      </c>
      <c r="R122" s="546"/>
      <c r="S122" s="546"/>
      <c r="T122" s="546"/>
      <c r="U122" s="897" t="str">
        <f>IF('Formular 3b_1'!U122&lt;1,"",'Formular 3b_1'!U122)</f>
        <v/>
      </c>
      <c r="V122" s="897"/>
      <c r="W122" s="886"/>
      <c r="X122" s="4"/>
      <c r="Y122" s="4"/>
      <c r="Z122" s="5"/>
      <c r="AA122" s="653"/>
    </row>
    <row r="123" spans="2:27" ht="10.199999999999999" customHeight="1" x14ac:dyDescent="0.25">
      <c r="B123" s="875"/>
      <c r="C123" s="546"/>
      <c r="D123" s="546"/>
      <c r="E123" s="35"/>
      <c r="F123" s="898"/>
      <c r="G123" s="898"/>
      <c r="H123" s="888"/>
      <c r="I123" s="4"/>
      <c r="J123" s="4"/>
      <c r="K123" s="4"/>
      <c r="L123" s="4"/>
      <c r="M123" s="4"/>
      <c r="N123" s="4"/>
      <c r="O123" s="4"/>
      <c r="P123" s="4"/>
      <c r="Q123" s="546"/>
      <c r="R123" s="546"/>
      <c r="S123" s="546"/>
      <c r="T123" s="546"/>
      <c r="U123" s="898"/>
      <c r="V123" s="898"/>
      <c r="W123" s="888"/>
      <c r="X123" s="4"/>
      <c r="Y123" s="4"/>
      <c r="Z123" s="5"/>
      <c r="AA123" s="653"/>
    </row>
    <row r="124" spans="2:27" ht="10.199999999999999" customHeight="1" thickBot="1" x14ac:dyDescent="0.3">
      <c r="B124" s="41"/>
      <c r="C124" s="42"/>
      <c r="D124" s="42"/>
      <c r="E124" s="42"/>
      <c r="F124" s="43"/>
      <c r="G124" s="43"/>
      <c r="H124" s="43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7"/>
      <c r="AA124" s="653"/>
    </row>
    <row r="125" spans="2:27" ht="10.199999999999999" customHeight="1" x14ac:dyDescent="0.25">
      <c r="B125" s="698" t="s">
        <v>8</v>
      </c>
      <c r="C125" s="698"/>
      <c r="D125" s="698"/>
      <c r="E125" s="698"/>
      <c r="F125" s="698"/>
      <c r="G125" s="698"/>
      <c r="H125" s="698"/>
      <c r="I125" s="698"/>
      <c r="J125" s="698"/>
      <c r="K125" s="69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653"/>
    </row>
    <row r="126" spans="2:27" ht="10.199999999999999" customHeight="1" x14ac:dyDescent="0.25">
      <c r="B126" s="698"/>
      <c r="C126" s="698"/>
      <c r="D126" s="698"/>
      <c r="E126" s="698"/>
      <c r="F126" s="698"/>
      <c r="G126" s="698"/>
      <c r="H126" s="698"/>
      <c r="I126" s="698"/>
      <c r="J126" s="698"/>
      <c r="K126" s="698"/>
      <c r="AA126" s="653"/>
    </row>
    <row r="127" spans="2:27" ht="10.199999999999999" customHeight="1" x14ac:dyDescent="0.25">
      <c r="B127" s="617" t="s">
        <v>9</v>
      </c>
      <c r="C127" s="617"/>
      <c r="D127" s="617"/>
      <c r="E127" s="617"/>
      <c r="F127" s="617"/>
      <c r="G127" s="617"/>
      <c r="H127" s="617"/>
      <c r="I127" s="617"/>
      <c r="J127" s="617"/>
      <c r="K127" s="617"/>
      <c r="L127" s="503"/>
      <c r="M127" s="503"/>
      <c r="AA127" s="653"/>
    </row>
    <row r="128" spans="2:27" ht="10.199999999999999" customHeight="1" x14ac:dyDescent="0.25">
      <c r="B128" s="503"/>
      <c r="C128" s="503"/>
      <c r="D128" s="503"/>
      <c r="E128" s="503"/>
      <c r="F128" s="503"/>
      <c r="G128" s="503"/>
      <c r="H128" s="503"/>
      <c r="I128" s="503"/>
      <c r="J128" s="503"/>
      <c r="K128" s="503"/>
      <c r="L128" s="503"/>
      <c r="M128" s="503"/>
      <c r="AA128" s="653"/>
    </row>
    <row r="129" spans="27:27" ht="10.199999999999999" customHeight="1" x14ac:dyDescent="0.25">
      <c r="AA129" s="653"/>
    </row>
    <row r="130" spans="27:27" ht="10.199999999999999" customHeight="1" x14ac:dyDescent="0.25">
      <c r="AA130" s="653"/>
    </row>
    <row r="131" spans="27:27" ht="10.199999999999999" customHeight="1" x14ac:dyDescent="0.25"/>
    <row r="132" spans="27:27" ht="10.199999999999999" customHeight="1" x14ac:dyDescent="0.25"/>
    <row r="133" spans="27:27" ht="10.199999999999999" customHeight="1" x14ac:dyDescent="0.25"/>
    <row r="134" spans="27:27" ht="10.199999999999999" customHeight="1" x14ac:dyDescent="0.25"/>
    <row r="135" spans="27:27" ht="10.199999999999999" customHeight="1" x14ac:dyDescent="0.25"/>
    <row r="136" spans="27:27" ht="10.199999999999999" customHeight="1" x14ac:dyDescent="0.25"/>
    <row r="137" spans="27:27" ht="10.199999999999999" customHeight="1" x14ac:dyDescent="0.25"/>
    <row r="138" spans="27:27" ht="10.199999999999999" customHeight="1" x14ac:dyDescent="0.25"/>
    <row r="139" spans="27:27" ht="10.199999999999999" customHeight="1" x14ac:dyDescent="0.25"/>
    <row r="140" spans="27:27" ht="10.199999999999999" customHeight="1" x14ac:dyDescent="0.25"/>
    <row r="141" spans="27:27" ht="10.199999999999999" customHeight="1" x14ac:dyDescent="0.25"/>
    <row r="142" spans="27:27" ht="10.199999999999999" customHeight="1" x14ac:dyDescent="0.25"/>
    <row r="143" spans="27:27" ht="10.199999999999999" customHeight="1" x14ac:dyDescent="0.25"/>
    <row r="144" spans="27:27" ht="10.199999999999999" customHeight="1" x14ac:dyDescent="0.25"/>
    <row r="145" ht="10.199999999999999" customHeight="1" x14ac:dyDescent="0.25"/>
  </sheetData>
  <sheetProtection algorithmName="SHA-512" hashValue="jAPjb4Jt0qx5wKcI9NZhi/uoks9SRzg+hJr6rugBJeS+cAwcjyrauFhZsZnhCLU1iF0FMrbCzjSFXs4ThJ/GkQ==" saltValue="Kt2JIox5MZRRynGlmx80+g==" spinCount="100000" sheet="1" objects="1" scenarios="1" selectLockedCells="1"/>
  <mergeCells count="333">
    <mergeCell ref="A83:A84"/>
    <mergeCell ref="B83:F84"/>
    <mergeCell ref="G83:K84"/>
    <mergeCell ref="L83:P84"/>
    <mergeCell ref="Q83:V84"/>
    <mergeCell ref="W83:Y84"/>
    <mergeCell ref="Z83:Z84"/>
    <mergeCell ref="AB84:AC84"/>
    <mergeCell ref="A85:A86"/>
    <mergeCell ref="B85:F86"/>
    <mergeCell ref="G85:K86"/>
    <mergeCell ref="L85:P86"/>
    <mergeCell ref="Q85:V86"/>
    <mergeCell ref="W85:Y86"/>
    <mergeCell ref="Z85:Z86"/>
    <mergeCell ref="AA1:AA130"/>
    <mergeCell ref="B122:D123"/>
    <mergeCell ref="Q122:T123"/>
    <mergeCell ref="B127:M128"/>
    <mergeCell ref="B115:G115"/>
    <mergeCell ref="J115:O115"/>
    <mergeCell ref="R115:W115"/>
    <mergeCell ref="B117:F118"/>
    <mergeCell ref="B4:D4"/>
    <mergeCell ref="A79:A80"/>
    <mergeCell ref="B79:F80"/>
    <mergeCell ref="G79:K80"/>
    <mergeCell ref="L79:P80"/>
    <mergeCell ref="Q79:V80"/>
    <mergeCell ref="W79:Y80"/>
    <mergeCell ref="Z79:Z80"/>
    <mergeCell ref="A81:A82"/>
    <mergeCell ref="B81:F82"/>
    <mergeCell ref="G81:K82"/>
    <mergeCell ref="L81:P82"/>
    <mergeCell ref="Q81:V82"/>
    <mergeCell ref="W81:Y82"/>
    <mergeCell ref="Z81:Z82"/>
    <mergeCell ref="B6:T7"/>
    <mergeCell ref="V6:Y7"/>
    <mergeCell ref="A77:A78"/>
    <mergeCell ref="B77:F78"/>
    <mergeCell ref="G77:K78"/>
    <mergeCell ref="L77:P78"/>
    <mergeCell ref="Q77:V78"/>
    <mergeCell ref="W77:Y78"/>
    <mergeCell ref="Z77:Z78"/>
    <mergeCell ref="A75:A76"/>
    <mergeCell ref="B75:F76"/>
    <mergeCell ref="G75:K76"/>
    <mergeCell ref="L75:P76"/>
    <mergeCell ref="Q75:V76"/>
    <mergeCell ref="W75:Y76"/>
    <mergeCell ref="Z75:Z76"/>
    <mergeCell ref="A71:A72"/>
    <mergeCell ref="B71:F72"/>
    <mergeCell ref="G71:K72"/>
    <mergeCell ref="L71:P72"/>
    <mergeCell ref="Q71:V72"/>
    <mergeCell ref="W71:Y72"/>
    <mergeCell ref="Z71:Z72"/>
    <mergeCell ref="A73:A74"/>
    <mergeCell ref="Z65:Z66"/>
    <mergeCell ref="A67:A68"/>
    <mergeCell ref="B67:F68"/>
    <mergeCell ref="G67:K68"/>
    <mergeCell ref="L67:P68"/>
    <mergeCell ref="Q67:V68"/>
    <mergeCell ref="W67:Y68"/>
    <mergeCell ref="Z67:Z68"/>
    <mergeCell ref="A69:A70"/>
    <mergeCell ref="B69:F70"/>
    <mergeCell ref="G69:K70"/>
    <mergeCell ref="L69:P70"/>
    <mergeCell ref="Q69:V70"/>
    <mergeCell ref="W69:Y70"/>
    <mergeCell ref="Z69:Z70"/>
    <mergeCell ref="A65:A66"/>
    <mergeCell ref="B65:F66"/>
    <mergeCell ref="G65:K66"/>
    <mergeCell ref="L65:P66"/>
    <mergeCell ref="Q65:V66"/>
    <mergeCell ref="W65:Y66"/>
    <mergeCell ref="A14:A16"/>
    <mergeCell ref="B14:F16"/>
    <mergeCell ref="G14:K16"/>
    <mergeCell ref="L14:P16"/>
    <mergeCell ref="Q14:V16"/>
    <mergeCell ref="W14:Y16"/>
    <mergeCell ref="A23:A24"/>
    <mergeCell ref="B23:F24"/>
    <mergeCell ref="G23:K24"/>
    <mergeCell ref="L23:P24"/>
    <mergeCell ref="Q23:V24"/>
    <mergeCell ref="W23:Y24"/>
    <mergeCell ref="A19:A20"/>
    <mergeCell ref="B19:F20"/>
    <mergeCell ref="G19:K20"/>
    <mergeCell ref="L19:P20"/>
    <mergeCell ref="Q19:V20"/>
    <mergeCell ref="W19:Y20"/>
    <mergeCell ref="Z19:Z20"/>
    <mergeCell ref="A17:A18"/>
    <mergeCell ref="B17:F18"/>
    <mergeCell ref="G17:K18"/>
    <mergeCell ref="L17:P18"/>
    <mergeCell ref="Q17:V18"/>
    <mergeCell ref="W17:Y18"/>
    <mergeCell ref="A21:A22"/>
    <mergeCell ref="B21:F22"/>
    <mergeCell ref="G21:K22"/>
    <mergeCell ref="L21:P22"/>
    <mergeCell ref="Q21:V22"/>
    <mergeCell ref="W21:Y22"/>
    <mergeCell ref="A27:A28"/>
    <mergeCell ref="B27:F28"/>
    <mergeCell ref="G27:K28"/>
    <mergeCell ref="L27:P28"/>
    <mergeCell ref="Q27:V28"/>
    <mergeCell ref="W27:Y28"/>
    <mergeCell ref="A25:A26"/>
    <mergeCell ref="B25:F26"/>
    <mergeCell ref="G25:K26"/>
    <mergeCell ref="L25:P26"/>
    <mergeCell ref="Q25:V26"/>
    <mergeCell ref="W25:Y26"/>
    <mergeCell ref="A31:A32"/>
    <mergeCell ref="B31:F32"/>
    <mergeCell ref="G31:K32"/>
    <mergeCell ref="L31:P32"/>
    <mergeCell ref="Q31:V32"/>
    <mergeCell ref="W31:Y32"/>
    <mergeCell ref="Z31:Z32"/>
    <mergeCell ref="A29:A30"/>
    <mergeCell ref="B29:F30"/>
    <mergeCell ref="G29:K30"/>
    <mergeCell ref="L29:P30"/>
    <mergeCell ref="Q29:V30"/>
    <mergeCell ref="W29:Y30"/>
    <mergeCell ref="Z29:Z30"/>
    <mergeCell ref="A35:A36"/>
    <mergeCell ref="B35:F36"/>
    <mergeCell ref="G35:K36"/>
    <mergeCell ref="L35:P36"/>
    <mergeCell ref="Q35:V36"/>
    <mergeCell ref="W35:Y36"/>
    <mergeCell ref="Z35:Z36"/>
    <mergeCell ref="A33:A34"/>
    <mergeCell ref="B33:F34"/>
    <mergeCell ref="G33:K34"/>
    <mergeCell ref="L33:P34"/>
    <mergeCell ref="Q33:V34"/>
    <mergeCell ref="W33:Y34"/>
    <mergeCell ref="Z33:Z34"/>
    <mergeCell ref="A39:A40"/>
    <mergeCell ref="B39:F40"/>
    <mergeCell ref="G39:K40"/>
    <mergeCell ref="L39:P40"/>
    <mergeCell ref="Q39:V40"/>
    <mergeCell ref="W39:Y40"/>
    <mergeCell ref="Z39:Z40"/>
    <mergeCell ref="A37:A38"/>
    <mergeCell ref="B37:F38"/>
    <mergeCell ref="G37:K38"/>
    <mergeCell ref="L37:P38"/>
    <mergeCell ref="Q37:V38"/>
    <mergeCell ref="W37:Y38"/>
    <mergeCell ref="Z37:Z38"/>
    <mergeCell ref="A43:A44"/>
    <mergeCell ref="B43:F44"/>
    <mergeCell ref="G43:K44"/>
    <mergeCell ref="L43:P44"/>
    <mergeCell ref="Q43:V44"/>
    <mergeCell ref="W43:Y44"/>
    <mergeCell ref="Z43:Z44"/>
    <mergeCell ref="A41:A42"/>
    <mergeCell ref="B41:F42"/>
    <mergeCell ref="G41:K42"/>
    <mergeCell ref="L41:P42"/>
    <mergeCell ref="Q41:V42"/>
    <mergeCell ref="W41:Y42"/>
    <mergeCell ref="Z41:Z42"/>
    <mergeCell ref="A47:A48"/>
    <mergeCell ref="B47:F48"/>
    <mergeCell ref="G47:K48"/>
    <mergeCell ref="L47:P48"/>
    <mergeCell ref="Q47:V48"/>
    <mergeCell ref="W47:Y48"/>
    <mergeCell ref="Z47:Z48"/>
    <mergeCell ref="A45:A46"/>
    <mergeCell ref="B45:F46"/>
    <mergeCell ref="G45:K46"/>
    <mergeCell ref="L45:P46"/>
    <mergeCell ref="Q45:V46"/>
    <mergeCell ref="W45:Y46"/>
    <mergeCell ref="Z45:Z46"/>
    <mergeCell ref="A51:A52"/>
    <mergeCell ref="B51:F52"/>
    <mergeCell ref="G51:K52"/>
    <mergeCell ref="L51:P52"/>
    <mergeCell ref="Q51:V52"/>
    <mergeCell ref="W51:Y52"/>
    <mergeCell ref="Z51:Z52"/>
    <mergeCell ref="A49:A50"/>
    <mergeCell ref="B49:F50"/>
    <mergeCell ref="G49:K50"/>
    <mergeCell ref="L49:P50"/>
    <mergeCell ref="Q49:V50"/>
    <mergeCell ref="W49:Y50"/>
    <mergeCell ref="Z49:Z50"/>
    <mergeCell ref="A55:A56"/>
    <mergeCell ref="B55:F56"/>
    <mergeCell ref="G55:K56"/>
    <mergeCell ref="L55:P56"/>
    <mergeCell ref="Q55:V56"/>
    <mergeCell ref="W55:Y56"/>
    <mergeCell ref="Z55:Z56"/>
    <mergeCell ref="A53:A54"/>
    <mergeCell ref="B53:F54"/>
    <mergeCell ref="G53:K54"/>
    <mergeCell ref="L53:P54"/>
    <mergeCell ref="Q53:V54"/>
    <mergeCell ref="W53:Y54"/>
    <mergeCell ref="Z53:Z54"/>
    <mergeCell ref="A59:A60"/>
    <mergeCell ref="B59:F60"/>
    <mergeCell ref="G59:K60"/>
    <mergeCell ref="L59:P60"/>
    <mergeCell ref="Q59:V60"/>
    <mergeCell ref="W59:Y60"/>
    <mergeCell ref="Z59:Z60"/>
    <mergeCell ref="A57:A58"/>
    <mergeCell ref="B57:F58"/>
    <mergeCell ref="G57:K58"/>
    <mergeCell ref="L57:P58"/>
    <mergeCell ref="Q57:V58"/>
    <mergeCell ref="W57:Y58"/>
    <mergeCell ref="Z57:Z58"/>
    <mergeCell ref="A63:A64"/>
    <mergeCell ref="B63:F64"/>
    <mergeCell ref="G63:K64"/>
    <mergeCell ref="L63:P64"/>
    <mergeCell ref="Q63:V64"/>
    <mergeCell ref="W63:Y64"/>
    <mergeCell ref="Z63:Z64"/>
    <mergeCell ref="A61:A62"/>
    <mergeCell ref="B61:F62"/>
    <mergeCell ref="G61:K62"/>
    <mergeCell ref="L61:P62"/>
    <mergeCell ref="Q61:V62"/>
    <mergeCell ref="W61:Y62"/>
    <mergeCell ref="Z61:Z62"/>
    <mergeCell ref="B8:Z9"/>
    <mergeCell ref="B10:Z11"/>
    <mergeCell ref="B2:C3"/>
    <mergeCell ref="B119:D120"/>
    <mergeCell ref="I119:O120"/>
    <mergeCell ref="R119:T120"/>
    <mergeCell ref="B125:K126"/>
    <mergeCell ref="U119:W120"/>
    <mergeCell ref="U122:W123"/>
    <mergeCell ref="F119:H120"/>
    <mergeCell ref="F122:H123"/>
    <mergeCell ref="Z23:Z24"/>
    <mergeCell ref="Z27:Z28"/>
    <mergeCell ref="Z25:Z26"/>
    <mergeCell ref="Z21:Z22"/>
    <mergeCell ref="Z14:Z16"/>
    <mergeCell ref="Z17:Z18"/>
    <mergeCell ref="E2:G3"/>
    <mergeCell ref="I2:S3"/>
    <mergeCell ref="V2:Y3"/>
    <mergeCell ref="E4:G4"/>
    <mergeCell ref="I4:S4"/>
    <mergeCell ref="V4:Y5"/>
    <mergeCell ref="B73:F74"/>
    <mergeCell ref="AB74:AC74"/>
    <mergeCell ref="V107:Z108"/>
    <mergeCell ref="B109:M110"/>
    <mergeCell ref="B112:G113"/>
    <mergeCell ref="J112:O113"/>
    <mergeCell ref="R112:W113"/>
    <mergeCell ref="B98:L99"/>
    <mergeCell ref="N98:O99"/>
    <mergeCell ref="B101:L102"/>
    <mergeCell ref="N101:O102"/>
    <mergeCell ref="Q101:R102"/>
    <mergeCell ref="B104:L105"/>
    <mergeCell ref="N104:O105"/>
    <mergeCell ref="Q104:R105"/>
    <mergeCell ref="S107:U108"/>
    <mergeCell ref="B107:R108"/>
    <mergeCell ref="G73:K74"/>
    <mergeCell ref="L73:P74"/>
    <mergeCell ref="Q73:V74"/>
    <mergeCell ref="W73:Y74"/>
    <mergeCell ref="Z73:Z74"/>
    <mergeCell ref="AB94:AC94"/>
    <mergeCell ref="A87:A88"/>
    <mergeCell ref="B87:F88"/>
    <mergeCell ref="G87:K88"/>
    <mergeCell ref="L87:P88"/>
    <mergeCell ref="Q87:V88"/>
    <mergeCell ref="W87:Y88"/>
    <mergeCell ref="Z87:Z88"/>
    <mergeCell ref="A89:A90"/>
    <mergeCell ref="B89:F90"/>
    <mergeCell ref="G89:K90"/>
    <mergeCell ref="L89:P90"/>
    <mergeCell ref="Q89:V90"/>
    <mergeCell ref="W89:Y90"/>
    <mergeCell ref="Z89:Z90"/>
    <mergeCell ref="A95:A96"/>
    <mergeCell ref="B95:F96"/>
    <mergeCell ref="G95:K96"/>
    <mergeCell ref="L95:P96"/>
    <mergeCell ref="Q95:V96"/>
    <mergeCell ref="W95:Y96"/>
    <mergeCell ref="Z95:Z96"/>
    <mergeCell ref="A91:A92"/>
    <mergeCell ref="B91:F92"/>
    <mergeCell ref="G91:K92"/>
    <mergeCell ref="L91:P92"/>
    <mergeCell ref="Q91:V92"/>
    <mergeCell ref="W91:Y92"/>
    <mergeCell ref="Z91:Z92"/>
    <mergeCell ref="A93:A94"/>
    <mergeCell ref="B93:F94"/>
    <mergeCell ref="G93:K94"/>
    <mergeCell ref="L93:P94"/>
    <mergeCell ref="Q93:V94"/>
    <mergeCell ref="W93:Y94"/>
    <mergeCell ref="Z93:Z94"/>
  </mergeCells>
  <pageMargins left="0.7" right="0.7" top="0.78740157499999996" bottom="0.78740157499999996" header="0.3" footer="0.3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7ACF5-FF60-4C75-9764-FEEC27B38899}">
  <sheetPr codeName="Tabelle38">
    <tabColor theme="3" tint="0.39997558519241921"/>
  </sheetPr>
  <dimension ref="A1:AL145"/>
  <sheetViews>
    <sheetView showGridLines="0" zoomScaleNormal="100" workbookViewId="0">
      <selection activeCell="Q160" sqref="Q160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A1" s="652" t="s">
        <v>466</v>
      </c>
    </row>
    <row r="2" spans="1:27" ht="10.199999999999999" customHeight="1" x14ac:dyDescent="0.25"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87</v>
      </c>
      <c r="W2" s="530"/>
      <c r="X2" s="530"/>
      <c r="Y2" s="530"/>
      <c r="AA2" s="653"/>
    </row>
    <row r="3" spans="1:27" ht="10.199999999999999" customHeight="1" x14ac:dyDescent="0.25">
      <c r="B3" s="663"/>
      <c r="C3" s="664"/>
      <c r="D3" s="477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AA3" s="653"/>
    </row>
    <row r="4" spans="1:27" ht="10.199999999999999" customHeight="1" x14ac:dyDescent="0.25">
      <c r="B4" s="677" t="s">
        <v>18</v>
      </c>
      <c r="C4" s="677"/>
      <c r="D4" s="677"/>
      <c r="E4" s="678" t="s">
        <v>43</v>
      </c>
      <c r="F4" s="679"/>
      <c r="G4" s="679"/>
      <c r="I4" s="680" t="s">
        <v>435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V4" s="872" t="s">
        <v>512</v>
      </c>
      <c r="W4" s="872"/>
      <c r="X4" s="872"/>
      <c r="Y4" s="872"/>
      <c r="AA4" s="653"/>
    </row>
    <row r="5" spans="1:27" ht="10.199999999999999" customHeight="1" x14ac:dyDescent="0.25">
      <c r="B5" s="470"/>
      <c r="C5" s="470"/>
      <c r="D5" s="470"/>
      <c r="G5" s="470"/>
      <c r="H5" s="470"/>
      <c r="I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872"/>
      <c r="W5" s="872"/>
      <c r="X5" s="872"/>
      <c r="Y5" s="872"/>
      <c r="AA5" s="653"/>
    </row>
    <row r="6" spans="1:27" ht="10.199999999999999" customHeight="1" x14ac:dyDescent="0.25">
      <c r="B6" s="901" t="s">
        <v>425</v>
      </c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469"/>
      <c r="V6" s="893" t="s">
        <v>198</v>
      </c>
      <c r="W6" s="893"/>
      <c r="X6" s="893"/>
      <c r="Y6" s="893"/>
      <c r="Z6" s="469"/>
      <c r="AA6" s="653"/>
    </row>
    <row r="7" spans="1:27" ht="10.199999999999999" customHeight="1" x14ac:dyDescent="0.25">
      <c r="B7" s="902"/>
      <c r="C7" s="902"/>
      <c r="D7" s="902"/>
      <c r="E7" s="902"/>
      <c r="F7" s="902"/>
      <c r="G7" s="902"/>
      <c r="H7" s="902"/>
      <c r="I7" s="902"/>
      <c r="J7" s="902"/>
      <c r="K7" s="902"/>
      <c r="L7" s="902"/>
      <c r="M7" s="902"/>
      <c r="N7" s="902"/>
      <c r="O7" s="902"/>
      <c r="P7" s="902"/>
      <c r="Q7" s="902"/>
      <c r="R7" s="902"/>
      <c r="S7" s="902"/>
      <c r="T7" s="902"/>
      <c r="U7" s="469"/>
      <c r="V7" s="893"/>
      <c r="W7" s="893"/>
      <c r="X7" s="893"/>
      <c r="Y7" s="893"/>
      <c r="Z7" s="469"/>
      <c r="AA7" s="653"/>
    </row>
    <row r="8" spans="1:27" ht="10.199999999999999" customHeight="1" x14ac:dyDescent="0.25">
      <c r="B8" s="896" t="s">
        <v>471</v>
      </c>
      <c r="C8" s="896"/>
      <c r="D8" s="896"/>
      <c r="E8" s="896"/>
      <c r="F8" s="896"/>
      <c r="G8" s="896"/>
      <c r="H8" s="896"/>
      <c r="I8" s="896"/>
      <c r="J8" s="896"/>
      <c r="K8" s="896"/>
      <c r="L8" s="896"/>
      <c r="M8" s="896"/>
      <c r="N8" s="896"/>
      <c r="O8" s="896"/>
      <c r="P8" s="896"/>
      <c r="Q8" s="896"/>
      <c r="R8" s="896"/>
      <c r="S8" s="896"/>
      <c r="T8" s="896"/>
      <c r="U8" s="896"/>
      <c r="V8" s="896"/>
      <c r="W8" s="896"/>
      <c r="X8" s="896"/>
      <c r="Y8" s="896"/>
      <c r="Z8" s="896"/>
      <c r="AA8" s="653"/>
    </row>
    <row r="9" spans="1:27" ht="10.199999999999999" customHeight="1" x14ac:dyDescent="0.25">
      <c r="B9" s="896"/>
      <c r="C9" s="896"/>
      <c r="D9" s="896"/>
      <c r="E9" s="896"/>
      <c r="F9" s="896"/>
      <c r="G9" s="896"/>
      <c r="H9" s="896"/>
      <c r="I9" s="896"/>
      <c r="J9" s="896"/>
      <c r="K9" s="896"/>
      <c r="L9" s="896"/>
      <c r="M9" s="896"/>
      <c r="N9" s="896"/>
      <c r="O9" s="896"/>
      <c r="P9" s="896"/>
      <c r="Q9" s="896"/>
      <c r="R9" s="896"/>
      <c r="S9" s="896"/>
      <c r="T9" s="896"/>
      <c r="U9" s="896"/>
      <c r="V9" s="896"/>
      <c r="W9" s="896"/>
      <c r="X9" s="896"/>
      <c r="Y9" s="896"/>
      <c r="Z9" s="896"/>
      <c r="AA9" s="653"/>
    </row>
    <row r="10" spans="1:27" ht="10.199999999999999" customHeight="1" x14ac:dyDescent="0.25">
      <c r="B10" s="873" t="s">
        <v>524</v>
      </c>
      <c r="C10" s="530"/>
      <c r="D10" s="530"/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653"/>
    </row>
    <row r="11" spans="1:27" ht="10.199999999999999" customHeight="1" x14ac:dyDescent="0.25"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653"/>
    </row>
    <row r="12" spans="1:27" ht="10.199999999999999" customHeight="1" x14ac:dyDescent="0.25">
      <c r="AA12" s="653"/>
    </row>
    <row r="13" spans="1:27" ht="10.199999999999999" customHeight="1" x14ac:dyDescent="0.25">
      <c r="AA13" s="653"/>
    </row>
    <row r="14" spans="1:27" ht="10.199999999999999" customHeight="1" x14ac:dyDescent="0.25">
      <c r="A14" s="798" t="s">
        <v>24</v>
      </c>
      <c r="B14" s="801" t="s">
        <v>41</v>
      </c>
      <c r="C14" s="802"/>
      <c r="D14" s="802"/>
      <c r="E14" s="802"/>
      <c r="F14" s="803"/>
      <c r="G14" s="801" t="s">
        <v>42</v>
      </c>
      <c r="H14" s="802"/>
      <c r="I14" s="802"/>
      <c r="J14" s="802"/>
      <c r="K14" s="803"/>
      <c r="L14" s="810" t="s">
        <v>57</v>
      </c>
      <c r="M14" s="835"/>
      <c r="N14" s="835"/>
      <c r="O14" s="835"/>
      <c r="P14" s="836"/>
      <c r="Q14" s="819" t="s">
        <v>25</v>
      </c>
      <c r="R14" s="671"/>
      <c r="S14" s="671"/>
      <c r="T14" s="671"/>
      <c r="U14" s="671"/>
      <c r="V14" s="672"/>
      <c r="W14" s="810" t="s">
        <v>38</v>
      </c>
      <c r="X14" s="835"/>
      <c r="Y14" s="836"/>
      <c r="Z14" s="846" t="s">
        <v>26</v>
      </c>
      <c r="AA14" s="653"/>
    </row>
    <row r="15" spans="1:27" ht="10.199999999999999" customHeight="1" x14ac:dyDescent="0.25">
      <c r="A15" s="799"/>
      <c r="B15" s="804"/>
      <c r="C15" s="805"/>
      <c r="D15" s="805"/>
      <c r="E15" s="805"/>
      <c r="F15" s="806"/>
      <c r="G15" s="804"/>
      <c r="H15" s="805"/>
      <c r="I15" s="805"/>
      <c r="J15" s="805"/>
      <c r="K15" s="806"/>
      <c r="L15" s="837"/>
      <c r="M15" s="838"/>
      <c r="N15" s="838"/>
      <c r="O15" s="838"/>
      <c r="P15" s="839"/>
      <c r="Q15" s="890"/>
      <c r="R15" s="679"/>
      <c r="S15" s="679"/>
      <c r="T15" s="679"/>
      <c r="U15" s="679"/>
      <c r="V15" s="891"/>
      <c r="W15" s="837"/>
      <c r="X15" s="838"/>
      <c r="Y15" s="839"/>
      <c r="Z15" s="799"/>
      <c r="AA15" s="653"/>
    </row>
    <row r="16" spans="1:27" ht="10.199999999999999" customHeight="1" x14ac:dyDescent="0.25">
      <c r="A16" s="800"/>
      <c r="B16" s="807"/>
      <c r="C16" s="808"/>
      <c r="D16" s="808"/>
      <c r="E16" s="808"/>
      <c r="F16" s="809"/>
      <c r="G16" s="807"/>
      <c r="H16" s="808"/>
      <c r="I16" s="808"/>
      <c r="J16" s="808"/>
      <c r="K16" s="809"/>
      <c r="L16" s="840"/>
      <c r="M16" s="841"/>
      <c r="N16" s="841"/>
      <c r="O16" s="841"/>
      <c r="P16" s="842"/>
      <c r="Q16" s="673"/>
      <c r="R16" s="674"/>
      <c r="S16" s="674"/>
      <c r="T16" s="674"/>
      <c r="U16" s="674"/>
      <c r="V16" s="675"/>
      <c r="W16" s="840"/>
      <c r="X16" s="841"/>
      <c r="Y16" s="842"/>
      <c r="Z16" s="847"/>
      <c r="AA16" s="653"/>
    </row>
    <row r="17" spans="1:29" ht="10.199999999999999" customHeight="1" x14ac:dyDescent="0.25">
      <c r="A17" s="759">
        <v>81</v>
      </c>
      <c r="B17" s="863" t="str">
        <f>IF('Formular 3a_3'!B18&lt;1,"",'Formular 3a_3'!B18)</f>
        <v/>
      </c>
      <c r="C17" s="864"/>
      <c r="D17" s="864"/>
      <c r="E17" s="864"/>
      <c r="F17" s="865"/>
      <c r="G17" s="863" t="str">
        <f>IF('Formular 3a_3'!G18&lt;1,"",'Formular 3a_3'!G18)</f>
        <v/>
      </c>
      <c r="H17" s="864"/>
      <c r="I17" s="864"/>
      <c r="J17" s="864"/>
      <c r="K17" s="865"/>
      <c r="L17" s="869" t="str">
        <f>IF('Formular 3a_3'!O18&lt;1,"",'Formular 3a_3'!O18)</f>
        <v/>
      </c>
      <c r="M17" s="864"/>
      <c r="N17" s="864"/>
      <c r="O17" s="864"/>
      <c r="P17" s="865"/>
      <c r="Q17" s="863" t="str">
        <f>IF('Formular 3a_3'!S18&lt;1,"",'Formular 3a_3'!S18)</f>
        <v/>
      </c>
      <c r="R17" s="864"/>
      <c r="S17" s="864"/>
      <c r="T17" s="864"/>
      <c r="U17" s="864"/>
      <c r="V17" s="865"/>
      <c r="W17" s="863" t="str">
        <f>IF('Formular 3a_3'!W18&lt;1,"",'Formular 3a_3'!W18)</f>
        <v/>
      </c>
      <c r="X17" s="864"/>
      <c r="Y17" s="865"/>
      <c r="Z17" s="870" t="str">
        <f>IF('Formular 3a_3'!Z18&lt;1,"",'Formular 3a_3'!Z18)</f>
        <v/>
      </c>
      <c r="AA17" s="653"/>
    </row>
    <row r="18" spans="1:29" ht="10.199999999999999" customHeight="1" x14ac:dyDescent="0.25">
      <c r="A18" s="760"/>
      <c r="B18" s="866"/>
      <c r="C18" s="867"/>
      <c r="D18" s="867"/>
      <c r="E18" s="867"/>
      <c r="F18" s="868"/>
      <c r="G18" s="866"/>
      <c r="H18" s="867"/>
      <c r="I18" s="867"/>
      <c r="J18" s="867"/>
      <c r="K18" s="868"/>
      <c r="L18" s="866"/>
      <c r="M18" s="867"/>
      <c r="N18" s="867"/>
      <c r="O18" s="867"/>
      <c r="P18" s="868"/>
      <c r="Q18" s="866"/>
      <c r="R18" s="867"/>
      <c r="S18" s="867"/>
      <c r="T18" s="867"/>
      <c r="U18" s="867"/>
      <c r="V18" s="868"/>
      <c r="W18" s="866"/>
      <c r="X18" s="867"/>
      <c r="Y18" s="868"/>
      <c r="Z18" s="871"/>
      <c r="AA18" s="653"/>
    </row>
    <row r="19" spans="1:29" ht="10.199999999999999" customHeight="1" x14ac:dyDescent="0.25">
      <c r="A19" s="759">
        <v>82</v>
      </c>
      <c r="B19" s="863" t="str">
        <f>IF('Formular 3a_3'!B20&lt;1,"",'Formular 3a_3'!B20)</f>
        <v/>
      </c>
      <c r="C19" s="864"/>
      <c r="D19" s="864"/>
      <c r="E19" s="864"/>
      <c r="F19" s="865"/>
      <c r="G19" s="863" t="str">
        <f>IF('Formular 3a_3'!G20&lt;1,"",'Formular 3a_3'!G20)</f>
        <v/>
      </c>
      <c r="H19" s="864"/>
      <c r="I19" s="864"/>
      <c r="J19" s="864"/>
      <c r="K19" s="865"/>
      <c r="L19" s="869" t="str">
        <f>IF('Formular 3a_3'!O20&lt;1,"",'Formular 3a_3'!O20)</f>
        <v/>
      </c>
      <c r="M19" s="864"/>
      <c r="N19" s="864"/>
      <c r="O19" s="864"/>
      <c r="P19" s="865"/>
      <c r="Q19" s="863" t="str">
        <f>IF('Formular 3a_3'!S20&lt;1,"",'Formular 3a_3'!S20)</f>
        <v/>
      </c>
      <c r="R19" s="864"/>
      <c r="S19" s="864"/>
      <c r="T19" s="864"/>
      <c r="U19" s="864"/>
      <c r="V19" s="865"/>
      <c r="W19" s="863" t="str">
        <f>IF('Formular 3a_3'!W20&lt;1,"",'Formular 3a_3'!W20)</f>
        <v/>
      </c>
      <c r="X19" s="864"/>
      <c r="Y19" s="865"/>
      <c r="Z19" s="870" t="str">
        <f>IF('Formular 3a_3'!Z20&lt;1,"",'Formular 3a_3'!Z20)</f>
        <v/>
      </c>
      <c r="AA19" s="653"/>
    </row>
    <row r="20" spans="1:29" ht="10.199999999999999" customHeight="1" x14ac:dyDescent="0.25">
      <c r="A20" s="760"/>
      <c r="B20" s="866"/>
      <c r="C20" s="867"/>
      <c r="D20" s="867"/>
      <c r="E20" s="867"/>
      <c r="F20" s="868"/>
      <c r="G20" s="866"/>
      <c r="H20" s="867"/>
      <c r="I20" s="867"/>
      <c r="J20" s="867"/>
      <c r="K20" s="868"/>
      <c r="L20" s="866"/>
      <c r="M20" s="867"/>
      <c r="N20" s="867"/>
      <c r="O20" s="867"/>
      <c r="P20" s="868"/>
      <c r="Q20" s="866"/>
      <c r="R20" s="867"/>
      <c r="S20" s="867"/>
      <c r="T20" s="867"/>
      <c r="U20" s="867"/>
      <c r="V20" s="868"/>
      <c r="W20" s="866"/>
      <c r="X20" s="867"/>
      <c r="Y20" s="868"/>
      <c r="Z20" s="871"/>
      <c r="AA20" s="653"/>
    </row>
    <row r="21" spans="1:29" ht="10.199999999999999" customHeight="1" x14ac:dyDescent="0.25">
      <c r="A21" s="759">
        <v>83</v>
      </c>
      <c r="B21" s="863" t="str">
        <f>IF('Formular 3a_3'!B22&lt;1,"",'Formular 3a_3'!B22)</f>
        <v/>
      </c>
      <c r="C21" s="864"/>
      <c r="D21" s="864"/>
      <c r="E21" s="864"/>
      <c r="F21" s="865"/>
      <c r="G21" s="863" t="str">
        <f>IF('Formular 3a_3'!G22&lt;1,"",'Formular 3a_3'!G22)</f>
        <v/>
      </c>
      <c r="H21" s="864"/>
      <c r="I21" s="864"/>
      <c r="J21" s="864"/>
      <c r="K21" s="865"/>
      <c r="L21" s="869" t="str">
        <f>IF('Formular 3a_3'!O22&lt;1,"",'Formular 3a_3'!O22)</f>
        <v/>
      </c>
      <c r="M21" s="864"/>
      <c r="N21" s="864"/>
      <c r="O21" s="864"/>
      <c r="P21" s="865"/>
      <c r="Q21" s="863" t="str">
        <f>IF('Formular 3a_3'!S22&lt;1,"",'Formular 3a_3'!S22)</f>
        <v/>
      </c>
      <c r="R21" s="864"/>
      <c r="S21" s="864"/>
      <c r="T21" s="864"/>
      <c r="U21" s="864"/>
      <c r="V21" s="865"/>
      <c r="W21" s="863" t="str">
        <f>IF('Formular 3a_3'!W22&lt;1,"",'Formular 3a_3'!W22)</f>
        <v/>
      </c>
      <c r="X21" s="864"/>
      <c r="Y21" s="865"/>
      <c r="Z21" s="870" t="str">
        <f>IF('Formular 3a_3'!Z22&lt;1,"",'Formular 3a_3'!Z22)</f>
        <v/>
      </c>
      <c r="AA21" s="653"/>
    </row>
    <row r="22" spans="1:29" ht="10.199999999999999" customHeight="1" x14ac:dyDescent="0.25">
      <c r="A22" s="760"/>
      <c r="B22" s="866"/>
      <c r="C22" s="867"/>
      <c r="D22" s="867"/>
      <c r="E22" s="867"/>
      <c r="F22" s="868"/>
      <c r="G22" s="866"/>
      <c r="H22" s="867"/>
      <c r="I22" s="867"/>
      <c r="J22" s="867"/>
      <c r="K22" s="868"/>
      <c r="L22" s="866"/>
      <c r="M22" s="867"/>
      <c r="N22" s="867"/>
      <c r="O22" s="867"/>
      <c r="P22" s="868"/>
      <c r="Q22" s="866"/>
      <c r="R22" s="867"/>
      <c r="S22" s="867"/>
      <c r="T22" s="867"/>
      <c r="U22" s="867"/>
      <c r="V22" s="868"/>
      <c r="W22" s="866"/>
      <c r="X22" s="867"/>
      <c r="Y22" s="868"/>
      <c r="Z22" s="871"/>
      <c r="AA22" s="653"/>
    </row>
    <row r="23" spans="1:29" ht="10.199999999999999" customHeight="1" x14ac:dyDescent="0.25">
      <c r="A23" s="759">
        <v>84</v>
      </c>
      <c r="B23" s="863" t="str">
        <f>IF('Formular 3a_3'!B24&lt;1,"",'Formular 3a_3'!B24)</f>
        <v/>
      </c>
      <c r="C23" s="864"/>
      <c r="D23" s="864"/>
      <c r="E23" s="864"/>
      <c r="F23" s="865"/>
      <c r="G23" s="863" t="str">
        <f>IF('Formular 3a_3'!G24&lt;1,"",'Formular 3a_3'!G24)</f>
        <v/>
      </c>
      <c r="H23" s="864"/>
      <c r="I23" s="864"/>
      <c r="J23" s="864"/>
      <c r="K23" s="865"/>
      <c r="L23" s="869" t="str">
        <f>IF('Formular 3a_3'!O24&lt;1,"",'Formular 3a_3'!O24)</f>
        <v/>
      </c>
      <c r="M23" s="864"/>
      <c r="N23" s="864"/>
      <c r="O23" s="864"/>
      <c r="P23" s="865"/>
      <c r="Q23" s="863" t="str">
        <f>IF('Formular 3a_3'!S24&lt;1,"",'Formular 3a_3'!S24)</f>
        <v/>
      </c>
      <c r="R23" s="864"/>
      <c r="S23" s="864"/>
      <c r="T23" s="864"/>
      <c r="U23" s="864"/>
      <c r="V23" s="865"/>
      <c r="W23" s="863" t="str">
        <f>IF('Formular 3a_3'!W24&lt;1,"",'Formular 3a_3'!W24)</f>
        <v/>
      </c>
      <c r="X23" s="864"/>
      <c r="Y23" s="865"/>
      <c r="Z23" s="870" t="str">
        <f>IF('Formular 3a_3'!Z24&lt;1,"",'Formular 3a_3'!Z24)</f>
        <v/>
      </c>
      <c r="AA23" s="653"/>
    </row>
    <row r="24" spans="1:29" ht="10.199999999999999" customHeight="1" x14ac:dyDescent="0.25">
      <c r="A24" s="760"/>
      <c r="B24" s="866"/>
      <c r="C24" s="867"/>
      <c r="D24" s="867"/>
      <c r="E24" s="867"/>
      <c r="F24" s="868"/>
      <c r="G24" s="866"/>
      <c r="H24" s="867"/>
      <c r="I24" s="867"/>
      <c r="J24" s="867"/>
      <c r="K24" s="868"/>
      <c r="L24" s="866"/>
      <c r="M24" s="867"/>
      <c r="N24" s="867"/>
      <c r="O24" s="867"/>
      <c r="P24" s="868"/>
      <c r="Q24" s="866"/>
      <c r="R24" s="867"/>
      <c r="S24" s="867"/>
      <c r="T24" s="867"/>
      <c r="U24" s="867"/>
      <c r="V24" s="868"/>
      <c r="W24" s="866"/>
      <c r="X24" s="867"/>
      <c r="Y24" s="868"/>
      <c r="Z24" s="871"/>
      <c r="AA24" s="653"/>
    </row>
    <row r="25" spans="1:29" ht="10.199999999999999" customHeight="1" x14ac:dyDescent="0.25">
      <c r="A25" s="759">
        <v>85</v>
      </c>
      <c r="B25" s="863" t="str">
        <f>IF('Formular 3a_3'!B26&lt;1,"",'Formular 3a_3'!B26)</f>
        <v/>
      </c>
      <c r="C25" s="864"/>
      <c r="D25" s="864"/>
      <c r="E25" s="864"/>
      <c r="F25" s="865"/>
      <c r="G25" s="863" t="str">
        <f>IF('Formular 3a_3'!G26&lt;1,"",'Formular 3a_3'!G26)</f>
        <v/>
      </c>
      <c r="H25" s="864"/>
      <c r="I25" s="864"/>
      <c r="J25" s="864"/>
      <c r="K25" s="865"/>
      <c r="L25" s="869" t="str">
        <f>IF('Formular 3a_3'!O26&lt;1,"",'Formular 3a_3'!O26)</f>
        <v/>
      </c>
      <c r="M25" s="864"/>
      <c r="N25" s="864"/>
      <c r="O25" s="864"/>
      <c r="P25" s="865"/>
      <c r="Q25" s="863" t="str">
        <f>IF('Formular 3a_3'!S26&lt;1,"",'Formular 3a_3'!S26)</f>
        <v/>
      </c>
      <c r="R25" s="864"/>
      <c r="S25" s="864"/>
      <c r="T25" s="864"/>
      <c r="U25" s="864"/>
      <c r="V25" s="865"/>
      <c r="W25" s="863" t="str">
        <f>IF('Formular 3a_3'!W26&lt;1,"",'Formular 3a_3'!W26)</f>
        <v/>
      </c>
      <c r="X25" s="864"/>
      <c r="Y25" s="865"/>
      <c r="Z25" s="870" t="str">
        <f>IF('Formular 3a_3'!Z26&lt;1,"",'Formular 3a_3'!Z26)</f>
        <v/>
      </c>
      <c r="AA25" s="653"/>
    </row>
    <row r="26" spans="1:29" ht="10.199999999999999" customHeight="1" x14ac:dyDescent="0.25">
      <c r="A26" s="760"/>
      <c r="B26" s="866"/>
      <c r="C26" s="867"/>
      <c r="D26" s="867"/>
      <c r="E26" s="867"/>
      <c r="F26" s="868"/>
      <c r="G26" s="866"/>
      <c r="H26" s="867"/>
      <c r="I26" s="867"/>
      <c r="J26" s="867"/>
      <c r="K26" s="868"/>
      <c r="L26" s="866"/>
      <c r="M26" s="867"/>
      <c r="N26" s="867"/>
      <c r="O26" s="867"/>
      <c r="P26" s="868"/>
      <c r="Q26" s="866"/>
      <c r="R26" s="867"/>
      <c r="S26" s="867"/>
      <c r="T26" s="867"/>
      <c r="U26" s="867"/>
      <c r="V26" s="868"/>
      <c r="W26" s="866"/>
      <c r="X26" s="867"/>
      <c r="Y26" s="868"/>
      <c r="Z26" s="871"/>
      <c r="AA26" s="653"/>
    </row>
    <row r="27" spans="1:29" ht="10.199999999999999" customHeight="1" x14ac:dyDescent="0.25">
      <c r="A27" s="759">
        <v>86</v>
      </c>
      <c r="B27" s="863" t="str">
        <f>IF('Formular 3a_3'!B28&lt;1,"",'Formular 3a_3'!B28)</f>
        <v/>
      </c>
      <c r="C27" s="864"/>
      <c r="D27" s="864"/>
      <c r="E27" s="864"/>
      <c r="F27" s="865"/>
      <c r="G27" s="863" t="str">
        <f>IF('Formular 3a_3'!G28&lt;1,"",'Formular 3a_3'!G28)</f>
        <v/>
      </c>
      <c r="H27" s="864"/>
      <c r="I27" s="864"/>
      <c r="J27" s="864"/>
      <c r="K27" s="865"/>
      <c r="L27" s="869" t="str">
        <f>IF('Formular 3a_3'!O28&lt;1,"",'Formular 3a_3'!O28)</f>
        <v/>
      </c>
      <c r="M27" s="864"/>
      <c r="N27" s="864"/>
      <c r="O27" s="864"/>
      <c r="P27" s="865"/>
      <c r="Q27" s="863" t="str">
        <f>IF('Formular 3a_3'!S28&lt;1,"",'Formular 3a_3'!S28)</f>
        <v/>
      </c>
      <c r="R27" s="864"/>
      <c r="S27" s="864"/>
      <c r="T27" s="864"/>
      <c r="U27" s="864"/>
      <c r="V27" s="865"/>
      <c r="W27" s="863" t="str">
        <f>IF('Formular 3a_3'!W28&lt;1,"",'Formular 3a_3'!W28)</f>
        <v/>
      </c>
      <c r="X27" s="864"/>
      <c r="Y27" s="865"/>
      <c r="Z27" s="870" t="str">
        <f>IF('Formular 3a_3'!Z28&lt;1,"",'Formular 3a_3'!Z28)</f>
        <v/>
      </c>
      <c r="AA27" s="653"/>
      <c r="AB27" s="479"/>
      <c r="AC27" s="479"/>
    </row>
    <row r="28" spans="1:29" ht="10.199999999999999" customHeight="1" x14ac:dyDescent="0.25">
      <c r="A28" s="760"/>
      <c r="B28" s="866"/>
      <c r="C28" s="867"/>
      <c r="D28" s="867"/>
      <c r="E28" s="867"/>
      <c r="F28" s="868"/>
      <c r="G28" s="866"/>
      <c r="H28" s="867"/>
      <c r="I28" s="867"/>
      <c r="J28" s="867"/>
      <c r="K28" s="868"/>
      <c r="L28" s="866"/>
      <c r="M28" s="867"/>
      <c r="N28" s="867"/>
      <c r="O28" s="867"/>
      <c r="P28" s="868"/>
      <c r="Q28" s="866"/>
      <c r="R28" s="867"/>
      <c r="S28" s="867"/>
      <c r="T28" s="867"/>
      <c r="U28" s="867"/>
      <c r="V28" s="868"/>
      <c r="W28" s="866"/>
      <c r="X28" s="867"/>
      <c r="Y28" s="868"/>
      <c r="Z28" s="871"/>
      <c r="AA28" s="653"/>
    </row>
    <row r="29" spans="1:29" ht="10.199999999999999" customHeight="1" x14ac:dyDescent="0.25">
      <c r="A29" s="759">
        <v>87</v>
      </c>
      <c r="B29" s="863" t="str">
        <f>IF('Formular 3a_3'!B30&lt;1,"",'Formular 3a_3'!B30)</f>
        <v/>
      </c>
      <c r="C29" s="864"/>
      <c r="D29" s="864"/>
      <c r="E29" s="864"/>
      <c r="F29" s="865"/>
      <c r="G29" s="863" t="str">
        <f>IF('Formular 3a_3'!G30&lt;1,"",'Formular 3a_3'!G30)</f>
        <v/>
      </c>
      <c r="H29" s="864"/>
      <c r="I29" s="864"/>
      <c r="J29" s="864"/>
      <c r="K29" s="865"/>
      <c r="L29" s="869" t="str">
        <f>IF('Formular 3a_3'!O30&lt;1,"",'Formular 3a_3'!O30)</f>
        <v/>
      </c>
      <c r="M29" s="864"/>
      <c r="N29" s="864"/>
      <c r="O29" s="864"/>
      <c r="P29" s="865"/>
      <c r="Q29" s="863" t="str">
        <f>IF('Formular 3a_3'!S30&lt;1,"",'Formular 3a_3'!S30)</f>
        <v/>
      </c>
      <c r="R29" s="864"/>
      <c r="S29" s="864"/>
      <c r="T29" s="864"/>
      <c r="U29" s="864"/>
      <c r="V29" s="865"/>
      <c r="W29" s="863" t="str">
        <f>IF('Formular 3a_3'!W30&lt;1,"",'Formular 3a_3'!W30)</f>
        <v/>
      </c>
      <c r="X29" s="864"/>
      <c r="Y29" s="865"/>
      <c r="Z29" s="870" t="str">
        <f>IF('Formular 3a_3'!Z30&lt;1,"",'Formular 3a_3'!Z30)</f>
        <v/>
      </c>
      <c r="AA29" s="653"/>
    </row>
    <row r="30" spans="1:29" ht="10.199999999999999" customHeight="1" x14ac:dyDescent="0.25">
      <c r="A30" s="760"/>
      <c r="B30" s="866"/>
      <c r="C30" s="867"/>
      <c r="D30" s="867"/>
      <c r="E30" s="867"/>
      <c r="F30" s="868"/>
      <c r="G30" s="866"/>
      <c r="H30" s="867"/>
      <c r="I30" s="867"/>
      <c r="J30" s="867"/>
      <c r="K30" s="868"/>
      <c r="L30" s="866"/>
      <c r="M30" s="867"/>
      <c r="N30" s="867"/>
      <c r="O30" s="867"/>
      <c r="P30" s="868"/>
      <c r="Q30" s="866"/>
      <c r="R30" s="867"/>
      <c r="S30" s="867"/>
      <c r="T30" s="867"/>
      <c r="U30" s="867"/>
      <c r="V30" s="868"/>
      <c r="W30" s="866"/>
      <c r="X30" s="867"/>
      <c r="Y30" s="868"/>
      <c r="Z30" s="871"/>
      <c r="AA30" s="653"/>
    </row>
    <row r="31" spans="1:29" ht="10.199999999999999" customHeight="1" x14ac:dyDescent="0.25">
      <c r="A31" s="759">
        <v>88</v>
      </c>
      <c r="B31" s="863" t="str">
        <f>IF('Formular 3a_3'!B32&lt;1,"",'Formular 3a_3'!B32)</f>
        <v/>
      </c>
      <c r="C31" s="864"/>
      <c r="D31" s="864"/>
      <c r="E31" s="864"/>
      <c r="F31" s="865"/>
      <c r="G31" s="863" t="str">
        <f>IF('Formular 3a_3'!G32&lt;1,"",'Formular 3a_3'!G32)</f>
        <v/>
      </c>
      <c r="H31" s="864"/>
      <c r="I31" s="864"/>
      <c r="J31" s="864"/>
      <c r="K31" s="865"/>
      <c r="L31" s="869" t="str">
        <f>IF('Formular 3a_3'!O32&lt;1,"",'Formular 3a_3'!O32)</f>
        <v/>
      </c>
      <c r="M31" s="864"/>
      <c r="N31" s="864"/>
      <c r="O31" s="864"/>
      <c r="P31" s="865"/>
      <c r="Q31" s="863" t="str">
        <f>IF('Formular 3a_3'!S32&lt;1,"",'Formular 3a_3'!S32)</f>
        <v/>
      </c>
      <c r="R31" s="864"/>
      <c r="S31" s="864"/>
      <c r="T31" s="864"/>
      <c r="U31" s="864"/>
      <c r="V31" s="865"/>
      <c r="W31" s="863" t="str">
        <f>IF('Formular 3a_3'!W32&lt;1,"",'Formular 3a_3'!W32)</f>
        <v/>
      </c>
      <c r="X31" s="864"/>
      <c r="Y31" s="865"/>
      <c r="Z31" s="870" t="str">
        <f>IF('Formular 3a_3'!Z32&lt;1,"",'Formular 3a_3'!Z32)</f>
        <v/>
      </c>
      <c r="AA31" s="653"/>
    </row>
    <row r="32" spans="1:29" ht="10.199999999999999" customHeight="1" x14ac:dyDescent="0.25">
      <c r="A32" s="760"/>
      <c r="B32" s="866"/>
      <c r="C32" s="867"/>
      <c r="D32" s="867"/>
      <c r="E32" s="867"/>
      <c r="F32" s="868"/>
      <c r="G32" s="866"/>
      <c r="H32" s="867"/>
      <c r="I32" s="867"/>
      <c r="J32" s="867"/>
      <c r="K32" s="868"/>
      <c r="L32" s="866"/>
      <c r="M32" s="867"/>
      <c r="N32" s="867"/>
      <c r="O32" s="867"/>
      <c r="P32" s="868"/>
      <c r="Q32" s="866"/>
      <c r="R32" s="867"/>
      <c r="S32" s="867"/>
      <c r="T32" s="867"/>
      <c r="U32" s="867"/>
      <c r="V32" s="868"/>
      <c r="W32" s="866"/>
      <c r="X32" s="867"/>
      <c r="Y32" s="868"/>
      <c r="Z32" s="871"/>
      <c r="AA32" s="653"/>
    </row>
    <row r="33" spans="1:27" ht="10.199999999999999" customHeight="1" x14ac:dyDescent="0.25">
      <c r="A33" s="759">
        <v>89</v>
      </c>
      <c r="B33" s="863" t="str">
        <f>IF('Formular 3a_3'!B34&lt;1,"",'Formular 3a_3'!B34)</f>
        <v/>
      </c>
      <c r="C33" s="864"/>
      <c r="D33" s="864"/>
      <c r="E33" s="864"/>
      <c r="F33" s="865"/>
      <c r="G33" s="863" t="str">
        <f>IF('Formular 3a_3'!G34&lt;1,"",'Formular 3a_3'!G34)</f>
        <v/>
      </c>
      <c r="H33" s="864"/>
      <c r="I33" s="864"/>
      <c r="J33" s="864"/>
      <c r="K33" s="865"/>
      <c r="L33" s="869" t="str">
        <f>IF('Formular 3a_3'!O34&lt;1,"",'Formular 3a_3'!O34)</f>
        <v/>
      </c>
      <c r="M33" s="864"/>
      <c r="N33" s="864"/>
      <c r="O33" s="864"/>
      <c r="P33" s="865"/>
      <c r="Q33" s="863" t="str">
        <f>IF('Formular 3a_3'!S34&lt;1,"",'Formular 3a_3'!S34)</f>
        <v/>
      </c>
      <c r="R33" s="864"/>
      <c r="S33" s="864"/>
      <c r="T33" s="864"/>
      <c r="U33" s="864"/>
      <c r="V33" s="865"/>
      <c r="W33" s="863" t="str">
        <f>IF('Formular 3a_3'!W34&lt;1,"",'Formular 3a_3'!W34)</f>
        <v/>
      </c>
      <c r="X33" s="864"/>
      <c r="Y33" s="865"/>
      <c r="Z33" s="870" t="str">
        <f>IF('Formular 3a_3'!Z34&lt;1,"",'Formular 3a_3'!Z34)</f>
        <v/>
      </c>
      <c r="AA33" s="653"/>
    </row>
    <row r="34" spans="1:27" ht="10.199999999999999" customHeight="1" x14ac:dyDescent="0.25">
      <c r="A34" s="760"/>
      <c r="B34" s="866"/>
      <c r="C34" s="867"/>
      <c r="D34" s="867"/>
      <c r="E34" s="867"/>
      <c r="F34" s="868"/>
      <c r="G34" s="866"/>
      <c r="H34" s="867"/>
      <c r="I34" s="867"/>
      <c r="J34" s="867"/>
      <c r="K34" s="868"/>
      <c r="L34" s="866"/>
      <c r="M34" s="867"/>
      <c r="N34" s="867"/>
      <c r="O34" s="867"/>
      <c r="P34" s="868"/>
      <c r="Q34" s="866"/>
      <c r="R34" s="867"/>
      <c r="S34" s="867"/>
      <c r="T34" s="867"/>
      <c r="U34" s="867"/>
      <c r="V34" s="868"/>
      <c r="W34" s="866"/>
      <c r="X34" s="867"/>
      <c r="Y34" s="868"/>
      <c r="Z34" s="871"/>
      <c r="AA34" s="653"/>
    </row>
    <row r="35" spans="1:27" ht="10.199999999999999" customHeight="1" x14ac:dyDescent="0.25">
      <c r="A35" s="759">
        <v>90</v>
      </c>
      <c r="B35" s="863" t="str">
        <f>IF('Formular 3a_3'!B36&lt;1,"",'Formular 3a_3'!B36)</f>
        <v/>
      </c>
      <c r="C35" s="864"/>
      <c r="D35" s="864"/>
      <c r="E35" s="864"/>
      <c r="F35" s="865"/>
      <c r="G35" s="863" t="str">
        <f>IF('Formular 3a_3'!G36&lt;1,"",'Formular 3a_3'!G36)</f>
        <v/>
      </c>
      <c r="H35" s="864"/>
      <c r="I35" s="864"/>
      <c r="J35" s="864"/>
      <c r="K35" s="865"/>
      <c r="L35" s="869" t="str">
        <f>IF('Formular 3a_3'!O36&lt;1,"",'Formular 3a_3'!O36)</f>
        <v/>
      </c>
      <c r="M35" s="864"/>
      <c r="N35" s="864"/>
      <c r="O35" s="864"/>
      <c r="P35" s="865"/>
      <c r="Q35" s="863" t="str">
        <f>IF('Formular 3a_3'!S36&lt;1,"",'Formular 3a_3'!S36)</f>
        <v/>
      </c>
      <c r="R35" s="864"/>
      <c r="S35" s="864"/>
      <c r="T35" s="864"/>
      <c r="U35" s="864"/>
      <c r="V35" s="865"/>
      <c r="W35" s="863" t="str">
        <f>IF('Formular 3a_3'!W36&lt;1,"",'Formular 3a_3'!W36)</f>
        <v/>
      </c>
      <c r="X35" s="864"/>
      <c r="Y35" s="865"/>
      <c r="Z35" s="870" t="str">
        <f>IF('Formular 3a_3'!Z36&lt;1,"",'Formular 3a_3'!Z36)</f>
        <v/>
      </c>
      <c r="AA35" s="653"/>
    </row>
    <row r="36" spans="1:27" ht="10.199999999999999" customHeight="1" x14ac:dyDescent="0.25">
      <c r="A36" s="760"/>
      <c r="B36" s="866"/>
      <c r="C36" s="867"/>
      <c r="D36" s="867"/>
      <c r="E36" s="867"/>
      <c r="F36" s="868"/>
      <c r="G36" s="866"/>
      <c r="H36" s="867"/>
      <c r="I36" s="867"/>
      <c r="J36" s="867"/>
      <c r="K36" s="868"/>
      <c r="L36" s="866"/>
      <c r="M36" s="867"/>
      <c r="N36" s="867"/>
      <c r="O36" s="867"/>
      <c r="P36" s="868"/>
      <c r="Q36" s="866"/>
      <c r="R36" s="867"/>
      <c r="S36" s="867"/>
      <c r="T36" s="867"/>
      <c r="U36" s="867"/>
      <c r="V36" s="868"/>
      <c r="W36" s="866"/>
      <c r="X36" s="867"/>
      <c r="Y36" s="868"/>
      <c r="Z36" s="871"/>
      <c r="AA36" s="653"/>
    </row>
    <row r="37" spans="1:27" ht="10.199999999999999" customHeight="1" x14ac:dyDescent="0.25">
      <c r="A37" s="759">
        <v>91</v>
      </c>
      <c r="B37" s="863" t="str">
        <f>IF('Formular 3a_3'!B38&lt;1,"",'Formular 3a_3'!B38)</f>
        <v/>
      </c>
      <c r="C37" s="864"/>
      <c r="D37" s="864"/>
      <c r="E37" s="864"/>
      <c r="F37" s="865"/>
      <c r="G37" s="863" t="str">
        <f>IF('Formular 3a_3'!G38&lt;1,"",'Formular 3a_3'!G38)</f>
        <v/>
      </c>
      <c r="H37" s="864"/>
      <c r="I37" s="864"/>
      <c r="J37" s="864"/>
      <c r="K37" s="865"/>
      <c r="L37" s="869" t="str">
        <f>IF('Formular 3a_3'!O38&lt;1,"",'Formular 3a_3'!O38)</f>
        <v/>
      </c>
      <c r="M37" s="864"/>
      <c r="N37" s="864"/>
      <c r="O37" s="864"/>
      <c r="P37" s="865"/>
      <c r="Q37" s="863" t="str">
        <f>IF('Formular 3a_3'!S38&lt;1,"",'Formular 3a_3'!S38)</f>
        <v/>
      </c>
      <c r="R37" s="864"/>
      <c r="S37" s="864"/>
      <c r="T37" s="864"/>
      <c r="U37" s="864"/>
      <c r="V37" s="865"/>
      <c r="W37" s="863" t="str">
        <f>IF('Formular 3a_3'!W38&lt;1,"",'Formular 3a_3'!W38)</f>
        <v/>
      </c>
      <c r="X37" s="864"/>
      <c r="Y37" s="865"/>
      <c r="Z37" s="870" t="str">
        <f>IF('Formular 3a_3'!Z38&lt;1,"",'Formular 3a_3'!Z38)</f>
        <v/>
      </c>
      <c r="AA37" s="653"/>
    </row>
    <row r="38" spans="1:27" ht="10.199999999999999" customHeight="1" x14ac:dyDescent="0.25">
      <c r="A38" s="760"/>
      <c r="B38" s="866"/>
      <c r="C38" s="867"/>
      <c r="D38" s="867"/>
      <c r="E38" s="867"/>
      <c r="F38" s="868"/>
      <c r="G38" s="866"/>
      <c r="H38" s="867"/>
      <c r="I38" s="867"/>
      <c r="J38" s="867"/>
      <c r="K38" s="868"/>
      <c r="L38" s="866"/>
      <c r="M38" s="867"/>
      <c r="N38" s="867"/>
      <c r="O38" s="867"/>
      <c r="P38" s="868"/>
      <c r="Q38" s="866"/>
      <c r="R38" s="867"/>
      <c r="S38" s="867"/>
      <c r="T38" s="867"/>
      <c r="U38" s="867"/>
      <c r="V38" s="868"/>
      <c r="W38" s="866"/>
      <c r="X38" s="867"/>
      <c r="Y38" s="868"/>
      <c r="Z38" s="871"/>
      <c r="AA38" s="653"/>
    </row>
    <row r="39" spans="1:27" ht="10.199999999999999" customHeight="1" x14ac:dyDescent="0.25">
      <c r="A39" s="759">
        <v>82</v>
      </c>
      <c r="B39" s="863" t="str">
        <f>IF('Formular 3a_3'!B40&lt;1,"",'Formular 3a_3'!B40)</f>
        <v/>
      </c>
      <c r="C39" s="864"/>
      <c r="D39" s="864"/>
      <c r="E39" s="864"/>
      <c r="F39" s="865"/>
      <c r="G39" s="863" t="str">
        <f>IF('Formular 3a_3'!G40&lt;1,"",'Formular 3a_3'!G40)</f>
        <v/>
      </c>
      <c r="H39" s="864"/>
      <c r="I39" s="864"/>
      <c r="J39" s="864"/>
      <c r="K39" s="865"/>
      <c r="L39" s="869" t="str">
        <f>IF('Formular 3a_3'!O40&lt;1,"",'Formular 3a_3'!O40)</f>
        <v/>
      </c>
      <c r="M39" s="864"/>
      <c r="N39" s="864"/>
      <c r="O39" s="864"/>
      <c r="P39" s="865"/>
      <c r="Q39" s="863" t="str">
        <f>IF('Formular 3a_3'!S40&lt;1,"",'Formular 3a_3'!S40)</f>
        <v/>
      </c>
      <c r="R39" s="864"/>
      <c r="S39" s="864"/>
      <c r="T39" s="864"/>
      <c r="U39" s="864"/>
      <c r="V39" s="865"/>
      <c r="W39" s="863" t="str">
        <f>IF('Formular 3a_3'!W40&lt;1,"",'Formular 3a_3'!W40)</f>
        <v/>
      </c>
      <c r="X39" s="864"/>
      <c r="Y39" s="865"/>
      <c r="Z39" s="870" t="str">
        <f>IF('Formular 3a_3'!Z40&lt;1,"",'Formular 3a_3'!Z40)</f>
        <v/>
      </c>
      <c r="AA39" s="653"/>
    </row>
    <row r="40" spans="1:27" ht="10.199999999999999" customHeight="1" x14ac:dyDescent="0.25">
      <c r="A40" s="760"/>
      <c r="B40" s="866"/>
      <c r="C40" s="867"/>
      <c r="D40" s="867"/>
      <c r="E40" s="867"/>
      <c r="F40" s="868"/>
      <c r="G40" s="866"/>
      <c r="H40" s="867"/>
      <c r="I40" s="867"/>
      <c r="J40" s="867"/>
      <c r="K40" s="868"/>
      <c r="L40" s="866"/>
      <c r="M40" s="867"/>
      <c r="N40" s="867"/>
      <c r="O40" s="867"/>
      <c r="P40" s="868"/>
      <c r="Q40" s="866"/>
      <c r="R40" s="867"/>
      <c r="S40" s="867"/>
      <c r="T40" s="867"/>
      <c r="U40" s="867"/>
      <c r="V40" s="868"/>
      <c r="W40" s="866"/>
      <c r="X40" s="867"/>
      <c r="Y40" s="868"/>
      <c r="Z40" s="871"/>
      <c r="AA40" s="653"/>
    </row>
    <row r="41" spans="1:27" ht="10.199999999999999" customHeight="1" x14ac:dyDescent="0.25">
      <c r="A41" s="759">
        <v>93</v>
      </c>
      <c r="B41" s="863" t="str">
        <f>IF('Formular 3a_3'!B42&lt;1,"",'Formular 3a_3'!B42)</f>
        <v/>
      </c>
      <c r="C41" s="864"/>
      <c r="D41" s="864"/>
      <c r="E41" s="864"/>
      <c r="F41" s="865"/>
      <c r="G41" s="863" t="str">
        <f>IF('Formular 3a_3'!G42&lt;1,"",'Formular 3a_3'!G42)</f>
        <v/>
      </c>
      <c r="H41" s="864"/>
      <c r="I41" s="864"/>
      <c r="J41" s="864"/>
      <c r="K41" s="865"/>
      <c r="L41" s="869" t="str">
        <f>IF('Formular 3a_3'!O42&lt;1,"",'Formular 3a_3'!O42)</f>
        <v/>
      </c>
      <c r="M41" s="864"/>
      <c r="N41" s="864"/>
      <c r="O41" s="864"/>
      <c r="P41" s="865"/>
      <c r="Q41" s="863" t="str">
        <f>IF('Formular 3a_3'!S42&lt;1,"",'Formular 3a_3'!S42)</f>
        <v/>
      </c>
      <c r="R41" s="864"/>
      <c r="S41" s="864"/>
      <c r="T41" s="864"/>
      <c r="U41" s="864"/>
      <c r="V41" s="865"/>
      <c r="W41" s="863" t="str">
        <f>IF('Formular 3a_3'!W42&lt;1,"",'Formular 3a_3'!W42)</f>
        <v/>
      </c>
      <c r="X41" s="864"/>
      <c r="Y41" s="865"/>
      <c r="Z41" s="870" t="str">
        <f>IF('Formular 3a_3'!Z42&lt;1,"",'Formular 3a_3'!Z42)</f>
        <v/>
      </c>
      <c r="AA41" s="653"/>
    </row>
    <row r="42" spans="1:27" ht="10.199999999999999" customHeight="1" x14ac:dyDescent="0.25">
      <c r="A42" s="760"/>
      <c r="B42" s="866"/>
      <c r="C42" s="867"/>
      <c r="D42" s="867"/>
      <c r="E42" s="867"/>
      <c r="F42" s="868"/>
      <c r="G42" s="866"/>
      <c r="H42" s="867"/>
      <c r="I42" s="867"/>
      <c r="J42" s="867"/>
      <c r="K42" s="868"/>
      <c r="L42" s="866"/>
      <c r="M42" s="867"/>
      <c r="N42" s="867"/>
      <c r="O42" s="867"/>
      <c r="P42" s="868"/>
      <c r="Q42" s="866"/>
      <c r="R42" s="867"/>
      <c r="S42" s="867"/>
      <c r="T42" s="867"/>
      <c r="U42" s="867"/>
      <c r="V42" s="868"/>
      <c r="W42" s="866"/>
      <c r="X42" s="867"/>
      <c r="Y42" s="868"/>
      <c r="Z42" s="871"/>
      <c r="AA42" s="653"/>
    </row>
    <row r="43" spans="1:27" ht="10.199999999999999" customHeight="1" x14ac:dyDescent="0.25">
      <c r="A43" s="759">
        <v>94</v>
      </c>
      <c r="B43" s="863" t="str">
        <f>IF('Formular 3a_3'!B44&lt;1,"",'Formular 3a_3'!B44)</f>
        <v/>
      </c>
      <c r="C43" s="864"/>
      <c r="D43" s="864"/>
      <c r="E43" s="864"/>
      <c r="F43" s="865"/>
      <c r="G43" s="863" t="str">
        <f>IF('Formular 3a_3'!G44&lt;1,"",'Formular 3a_3'!G44)</f>
        <v/>
      </c>
      <c r="H43" s="864"/>
      <c r="I43" s="864"/>
      <c r="J43" s="864"/>
      <c r="K43" s="865"/>
      <c r="L43" s="869" t="str">
        <f>IF('Formular 3a_3'!O44&lt;1,"",'Formular 3a_3'!O44)</f>
        <v/>
      </c>
      <c r="M43" s="864"/>
      <c r="N43" s="864"/>
      <c r="O43" s="864"/>
      <c r="P43" s="865"/>
      <c r="Q43" s="863" t="str">
        <f>IF('Formular 3a_3'!S44&lt;1,"",'Formular 3a_3'!S44)</f>
        <v/>
      </c>
      <c r="R43" s="864"/>
      <c r="S43" s="864"/>
      <c r="T43" s="864"/>
      <c r="U43" s="864"/>
      <c r="V43" s="865"/>
      <c r="W43" s="863" t="str">
        <f>IF('Formular 3a_3'!W44&lt;1,"",'Formular 3a_3'!W44)</f>
        <v/>
      </c>
      <c r="X43" s="864"/>
      <c r="Y43" s="865"/>
      <c r="Z43" s="870" t="str">
        <f>IF('Formular 3a_3'!Z44&lt;1,"",'Formular 3a_3'!Z44)</f>
        <v/>
      </c>
      <c r="AA43" s="653"/>
    </row>
    <row r="44" spans="1:27" ht="10.199999999999999" customHeight="1" x14ac:dyDescent="0.25">
      <c r="A44" s="760"/>
      <c r="B44" s="866"/>
      <c r="C44" s="867"/>
      <c r="D44" s="867"/>
      <c r="E44" s="867"/>
      <c r="F44" s="868"/>
      <c r="G44" s="866"/>
      <c r="H44" s="867"/>
      <c r="I44" s="867"/>
      <c r="J44" s="867"/>
      <c r="K44" s="868"/>
      <c r="L44" s="866"/>
      <c r="M44" s="867"/>
      <c r="N44" s="867"/>
      <c r="O44" s="867"/>
      <c r="P44" s="868"/>
      <c r="Q44" s="866"/>
      <c r="R44" s="867"/>
      <c r="S44" s="867"/>
      <c r="T44" s="867"/>
      <c r="U44" s="867"/>
      <c r="V44" s="868"/>
      <c r="W44" s="866"/>
      <c r="X44" s="867"/>
      <c r="Y44" s="868"/>
      <c r="Z44" s="871"/>
      <c r="AA44" s="653"/>
    </row>
    <row r="45" spans="1:27" ht="10.199999999999999" customHeight="1" x14ac:dyDescent="0.25">
      <c r="A45" s="759">
        <v>95</v>
      </c>
      <c r="B45" s="863" t="str">
        <f>IF('Formular 3a_3'!B46&lt;1,"",'Formular 3a_3'!B46)</f>
        <v/>
      </c>
      <c r="C45" s="864"/>
      <c r="D45" s="864"/>
      <c r="E45" s="864"/>
      <c r="F45" s="865"/>
      <c r="G45" s="863" t="str">
        <f>IF('Formular 3a_3'!G46&lt;1,"",'Formular 3a_3'!G46)</f>
        <v/>
      </c>
      <c r="H45" s="864"/>
      <c r="I45" s="864"/>
      <c r="J45" s="864"/>
      <c r="K45" s="865"/>
      <c r="L45" s="869" t="str">
        <f>IF('Formular 3a_3'!O46&lt;1,"",'Formular 3a_3'!O46)</f>
        <v/>
      </c>
      <c r="M45" s="864"/>
      <c r="N45" s="864"/>
      <c r="O45" s="864"/>
      <c r="P45" s="865"/>
      <c r="Q45" s="863" t="str">
        <f>IF('Formular 3a_3'!S46&lt;1,"",'Formular 3a_3'!S46)</f>
        <v/>
      </c>
      <c r="R45" s="864"/>
      <c r="S45" s="864"/>
      <c r="T45" s="864"/>
      <c r="U45" s="864"/>
      <c r="V45" s="865"/>
      <c r="W45" s="863" t="str">
        <f>IF('Formular 3a_3'!W46&lt;1,"",'Formular 3a_3'!W46)</f>
        <v/>
      </c>
      <c r="X45" s="864"/>
      <c r="Y45" s="865"/>
      <c r="Z45" s="870" t="str">
        <f>IF('Formular 3a_3'!Z46&lt;1,"",'Formular 3a_3'!Z46)</f>
        <v/>
      </c>
      <c r="AA45" s="653"/>
    </row>
    <row r="46" spans="1:27" ht="10.199999999999999" customHeight="1" x14ac:dyDescent="0.25">
      <c r="A46" s="760"/>
      <c r="B46" s="866"/>
      <c r="C46" s="867"/>
      <c r="D46" s="867"/>
      <c r="E46" s="867"/>
      <c r="F46" s="868"/>
      <c r="G46" s="866"/>
      <c r="H46" s="867"/>
      <c r="I46" s="867"/>
      <c r="J46" s="867"/>
      <c r="K46" s="868"/>
      <c r="L46" s="866"/>
      <c r="M46" s="867"/>
      <c r="N46" s="867"/>
      <c r="O46" s="867"/>
      <c r="P46" s="868"/>
      <c r="Q46" s="866"/>
      <c r="R46" s="867"/>
      <c r="S46" s="867"/>
      <c r="T46" s="867"/>
      <c r="U46" s="867"/>
      <c r="V46" s="868"/>
      <c r="W46" s="866"/>
      <c r="X46" s="867"/>
      <c r="Y46" s="868"/>
      <c r="Z46" s="871"/>
      <c r="AA46" s="653"/>
    </row>
    <row r="47" spans="1:27" ht="10.199999999999999" customHeight="1" x14ac:dyDescent="0.25">
      <c r="A47" s="759">
        <v>96</v>
      </c>
      <c r="B47" s="863" t="str">
        <f>IF('Formular 3a_3'!B48&lt;1,"",'Formular 3a_3'!B48)</f>
        <v/>
      </c>
      <c r="C47" s="864"/>
      <c r="D47" s="864"/>
      <c r="E47" s="864"/>
      <c r="F47" s="865"/>
      <c r="G47" s="863" t="str">
        <f>IF('Formular 3a_3'!G48&lt;1,"",'Formular 3a_3'!G48)</f>
        <v/>
      </c>
      <c r="H47" s="864"/>
      <c r="I47" s="864"/>
      <c r="J47" s="864"/>
      <c r="K47" s="865"/>
      <c r="L47" s="869" t="str">
        <f>IF('Formular 3a_3'!O48&lt;1,"",'Formular 3a_3'!O48)</f>
        <v/>
      </c>
      <c r="M47" s="864"/>
      <c r="N47" s="864"/>
      <c r="O47" s="864"/>
      <c r="P47" s="865"/>
      <c r="Q47" s="863" t="str">
        <f>IF('Formular 3a_3'!S48&lt;1,"",'Formular 3a_3'!S48)</f>
        <v/>
      </c>
      <c r="R47" s="864"/>
      <c r="S47" s="864"/>
      <c r="T47" s="864"/>
      <c r="U47" s="864"/>
      <c r="V47" s="865"/>
      <c r="W47" s="863" t="str">
        <f>IF('Formular 3a_3'!W48&lt;1,"",'Formular 3a_3'!W48)</f>
        <v/>
      </c>
      <c r="X47" s="864"/>
      <c r="Y47" s="865"/>
      <c r="Z47" s="870" t="str">
        <f>IF('Formular 3a_3'!Z48&lt;1,"",'Formular 3a_3'!Z48)</f>
        <v/>
      </c>
      <c r="AA47" s="653"/>
    </row>
    <row r="48" spans="1:27" ht="10.199999999999999" customHeight="1" x14ac:dyDescent="0.25">
      <c r="A48" s="760"/>
      <c r="B48" s="866"/>
      <c r="C48" s="867"/>
      <c r="D48" s="867"/>
      <c r="E48" s="867"/>
      <c r="F48" s="868"/>
      <c r="G48" s="866"/>
      <c r="H48" s="867"/>
      <c r="I48" s="867"/>
      <c r="J48" s="867"/>
      <c r="K48" s="868"/>
      <c r="L48" s="866"/>
      <c r="M48" s="867"/>
      <c r="N48" s="867"/>
      <c r="O48" s="867"/>
      <c r="P48" s="868"/>
      <c r="Q48" s="866"/>
      <c r="R48" s="867"/>
      <c r="S48" s="867"/>
      <c r="T48" s="867"/>
      <c r="U48" s="867"/>
      <c r="V48" s="868"/>
      <c r="W48" s="866"/>
      <c r="X48" s="867"/>
      <c r="Y48" s="868"/>
      <c r="Z48" s="871"/>
      <c r="AA48" s="653"/>
    </row>
    <row r="49" spans="1:27" ht="10.199999999999999" customHeight="1" x14ac:dyDescent="0.25">
      <c r="A49" s="759">
        <v>97</v>
      </c>
      <c r="B49" s="863" t="str">
        <f>IF('Formular 3a_3'!B50&lt;1,"",'Formular 3a_3'!B50)</f>
        <v/>
      </c>
      <c r="C49" s="864"/>
      <c r="D49" s="864"/>
      <c r="E49" s="864"/>
      <c r="F49" s="865"/>
      <c r="G49" s="863" t="str">
        <f>IF('Formular 3a_3'!G50&lt;1,"",'Formular 3a_3'!G50)</f>
        <v/>
      </c>
      <c r="H49" s="864"/>
      <c r="I49" s="864"/>
      <c r="J49" s="864"/>
      <c r="K49" s="865"/>
      <c r="L49" s="869" t="str">
        <f>IF('Formular 3a_3'!O50&lt;1,"",'Formular 3a_3'!O50)</f>
        <v/>
      </c>
      <c r="M49" s="864"/>
      <c r="N49" s="864"/>
      <c r="O49" s="864"/>
      <c r="P49" s="865"/>
      <c r="Q49" s="863" t="str">
        <f>IF('Formular 3a_3'!S50&lt;1,"",'Formular 3a_3'!S50)</f>
        <v/>
      </c>
      <c r="R49" s="864"/>
      <c r="S49" s="864"/>
      <c r="T49" s="864"/>
      <c r="U49" s="864"/>
      <c r="V49" s="865"/>
      <c r="W49" s="863" t="str">
        <f>IF('Formular 3a_3'!W50&lt;1,"",'Formular 3a_3'!W50)</f>
        <v/>
      </c>
      <c r="X49" s="864"/>
      <c r="Y49" s="865"/>
      <c r="Z49" s="870" t="str">
        <f>IF('Formular 3a_3'!Z50&lt;1,"",'Formular 3a_3'!Z50)</f>
        <v/>
      </c>
      <c r="AA49" s="653"/>
    </row>
    <row r="50" spans="1:27" ht="10.199999999999999" customHeight="1" x14ac:dyDescent="0.25">
      <c r="A50" s="760"/>
      <c r="B50" s="866"/>
      <c r="C50" s="867"/>
      <c r="D50" s="867"/>
      <c r="E50" s="867"/>
      <c r="F50" s="868"/>
      <c r="G50" s="866"/>
      <c r="H50" s="867"/>
      <c r="I50" s="867"/>
      <c r="J50" s="867"/>
      <c r="K50" s="868"/>
      <c r="L50" s="866"/>
      <c r="M50" s="867"/>
      <c r="N50" s="867"/>
      <c r="O50" s="867"/>
      <c r="P50" s="868"/>
      <c r="Q50" s="866"/>
      <c r="R50" s="867"/>
      <c r="S50" s="867"/>
      <c r="T50" s="867"/>
      <c r="U50" s="867"/>
      <c r="V50" s="868"/>
      <c r="W50" s="866"/>
      <c r="X50" s="867"/>
      <c r="Y50" s="868"/>
      <c r="Z50" s="871"/>
      <c r="AA50" s="653"/>
    </row>
    <row r="51" spans="1:27" ht="10.199999999999999" customHeight="1" x14ac:dyDescent="0.25">
      <c r="A51" s="759">
        <v>98</v>
      </c>
      <c r="B51" s="863" t="str">
        <f>IF('Formular 3a_3'!B52&lt;1,"",'Formular 3a_3'!B52)</f>
        <v/>
      </c>
      <c r="C51" s="864"/>
      <c r="D51" s="864"/>
      <c r="E51" s="864"/>
      <c r="F51" s="865"/>
      <c r="G51" s="863" t="str">
        <f>IF('Formular 3a_3'!G52&lt;1,"",'Formular 3a_3'!G52)</f>
        <v/>
      </c>
      <c r="H51" s="864"/>
      <c r="I51" s="864"/>
      <c r="J51" s="864"/>
      <c r="K51" s="865"/>
      <c r="L51" s="869" t="str">
        <f>IF('Formular 3a_3'!O52&lt;1,"",'Formular 3a_3'!O52)</f>
        <v/>
      </c>
      <c r="M51" s="864"/>
      <c r="N51" s="864"/>
      <c r="O51" s="864"/>
      <c r="P51" s="865"/>
      <c r="Q51" s="863" t="str">
        <f>IF('Formular 3a_3'!S52&lt;1,"",'Formular 3a_3'!S52)</f>
        <v/>
      </c>
      <c r="R51" s="864"/>
      <c r="S51" s="864"/>
      <c r="T51" s="864"/>
      <c r="U51" s="864"/>
      <c r="V51" s="865"/>
      <c r="W51" s="863" t="str">
        <f>IF('Formular 3a_3'!W52&lt;1,"",'Formular 3a_3'!W52)</f>
        <v/>
      </c>
      <c r="X51" s="864"/>
      <c r="Y51" s="865"/>
      <c r="Z51" s="870" t="str">
        <f>IF('Formular 3a_3'!Z52&lt;1,"",'Formular 3a_3'!Z52)</f>
        <v/>
      </c>
      <c r="AA51" s="653"/>
    </row>
    <row r="52" spans="1:27" ht="10.199999999999999" customHeight="1" x14ac:dyDescent="0.25">
      <c r="A52" s="760"/>
      <c r="B52" s="866"/>
      <c r="C52" s="867"/>
      <c r="D52" s="867"/>
      <c r="E52" s="867"/>
      <c r="F52" s="868"/>
      <c r="G52" s="866"/>
      <c r="H52" s="867"/>
      <c r="I52" s="867"/>
      <c r="J52" s="867"/>
      <c r="K52" s="868"/>
      <c r="L52" s="866"/>
      <c r="M52" s="867"/>
      <c r="N52" s="867"/>
      <c r="O52" s="867"/>
      <c r="P52" s="868"/>
      <c r="Q52" s="866"/>
      <c r="R52" s="867"/>
      <c r="S52" s="867"/>
      <c r="T52" s="867"/>
      <c r="U52" s="867"/>
      <c r="V52" s="868"/>
      <c r="W52" s="866"/>
      <c r="X52" s="867"/>
      <c r="Y52" s="868"/>
      <c r="Z52" s="871"/>
      <c r="AA52" s="653"/>
    </row>
    <row r="53" spans="1:27" ht="10.199999999999999" customHeight="1" x14ac:dyDescent="0.25">
      <c r="A53" s="759">
        <v>99</v>
      </c>
      <c r="B53" s="863" t="str">
        <f>IF('Formular 3a_3'!B54&lt;1,"",'Formular 3a_3'!B54)</f>
        <v/>
      </c>
      <c r="C53" s="864"/>
      <c r="D53" s="864"/>
      <c r="E53" s="864"/>
      <c r="F53" s="865"/>
      <c r="G53" s="863" t="str">
        <f>IF('Formular 3a_3'!G54&lt;1,"",'Formular 3a_3'!G54)</f>
        <v/>
      </c>
      <c r="H53" s="864"/>
      <c r="I53" s="864"/>
      <c r="J53" s="864"/>
      <c r="K53" s="865"/>
      <c r="L53" s="869" t="str">
        <f>IF('Formular 3a_3'!O54&lt;1,"",'Formular 3a_3'!O54)</f>
        <v/>
      </c>
      <c r="M53" s="864"/>
      <c r="N53" s="864"/>
      <c r="O53" s="864"/>
      <c r="P53" s="865"/>
      <c r="Q53" s="863" t="str">
        <f>IF('Formular 3a_3'!S54&lt;1,"",'Formular 3a_3'!S54)</f>
        <v/>
      </c>
      <c r="R53" s="864"/>
      <c r="S53" s="864"/>
      <c r="T53" s="864"/>
      <c r="U53" s="864"/>
      <c r="V53" s="865"/>
      <c r="W53" s="863" t="str">
        <f>IF('Formular 3a_3'!W54&lt;1,"",'Formular 3a_3'!W54)</f>
        <v/>
      </c>
      <c r="X53" s="864"/>
      <c r="Y53" s="865"/>
      <c r="Z53" s="870" t="str">
        <f>IF('Formular 3a_3'!Z54&lt;1,"",'Formular 3a_3'!Z54)</f>
        <v/>
      </c>
      <c r="AA53" s="653"/>
    </row>
    <row r="54" spans="1:27" ht="10.199999999999999" customHeight="1" x14ac:dyDescent="0.25">
      <c r="A54" s="760"/>
      <c r="B54" s="866"/>
      <c r="C54" s="867"/>
      <c r="D54" s="867"/>
      <c r="E54" s="867"/>
      <c r="F54" s="868"/>
      <c r="G54" s="866"/>
      <c r="H54" s="867"/>
      <c r="I54" s="867"/>
      <c r="J54" s="867"/>
      <c r="K54" s="868"/>
      <c r="L54" s="866"/>
      <c r="M54" s="867"/>
      <c r="N54" s="867"/>
      <c r="O54" s="867"/>
      <c r="P54" s="868"/>
      <c r="Q54" s="866"/>
      <c r="R54" s="867"/>
      <c r="S54" s="867"/>
      <c r="T54" s="867"/>
      <c r="U54" s="867"/>
      <c r="V54" s="868"/>
      <c r="W54" s="866"/>
      <c r="X54" s="867"/>
      <c r="Y54" s="868"/>
      <c r="Z54" s="871"/>
      <c r="AA54" s="653"/>
    </row>
    <row r="55" spans="1:27" ht="10.199999999999999" customHeight="1" x14ac:dyDescent="0.25">
      <c r="A55" s="759">
        <v>100</v>
      </c>
      <c r="B55" s="863" t="str">
        <f>IF('Formular 3a_3'!B56&lt;1,"",'Formular 3a_3'!B56)</f>
        <v/>
      </c>
      <c r="C55" s="864"/>
      <c r="D55" s="864"/>
      <c r="E55" s="864"/>
      <c r="F55" s="865"/>
      <c r="G55" s="863" t="str">
        <f>IF('Formular 3a_3'!G56&lt;1,"",'Formular 3a_3'!G56)</f>
        <v/>
      </c>
      <c r="H55" s="864"/>
      <c r="I55" s="864"/>
      <c r="J55" s="864"/>
      <c r="K55" s="865"/>
      <c r="L55" s="869" t="str">
        <f>IF('Formular 3a_3'!O56&lt;1,"",'Formular 3a_3'!O56)</f>
        <v/>
      </c>
      <c r="M55" s="864"/>
      <c r="N55" s="864"/>
      <c r="O55" s="864"/>
      <c r="P55" s="865"/>
      <c r="Q55" s="863" t="str">
        <f>IF('Formular 3a_3'!S56&lt;1,"",'Formular 3a_3'!S56)</f>
        <v/>
      </c>
      <c r="R55" s="864"/>
      <c r="S55" s="864"/>
      <c r="T55" s="864"/>
      <c r="U55" s="864"/>
      <c r="V55" s="865"/>
      <c r="W55" s="863" t="str">
        <f>IF('Formular 3a_3'!W56&lt;1,"",'Formular 3a_3'!W56)</f>
        <v/>
      </c>
      <c r="X55" s="864"/>
      <c r="Y55" s="865"/>
      <c r="Z55" s="870" t="str">
        <f>IF('Formular 3a_3'!Z56&lt;1,"",'Formular 3a_3'!Z56)</f>
        <v/>
      </c>
      <c r="AA55" s="653"/>
    </row>
    <row r="56" spans="1:27" ht="10.199999999999999" customHeight="1" x14ac:dyDescent="0.25">
      <c r="A56" s="760"/>
      <c r="B56" s="866"/>
      <c r="C56" s="867"/>
      <c r="D56" s="867"/>
      <c r="E56" s="867"/>
      <c r="F56" s="868"/>
      <c r="G56" s="866"/>
      <c r="H56" s="867"/>
      <c r="I56" s="867"/>
      <c r="J56" s="867"/>
      <c r="K56" s="868"/>
      <c r="L56" s="866"/>
      <c r="M56" s="867"/>
      <c r="N56" s="867"/>
      <c r="O56" s="867"/>
      <c r="P56" s="868"/>
      <c r="Q56" s="866"/>
      <c r="R56" s="867"/>
      <c r="S56" s="867"/>
      <c r="T56" s="867"/>
      <c r="U56" s="867"/>
      <c r="V56" s="868"/>
      <c r="W56" s="866"/>
      <c r="X56" s="867"/>
      <c r="Y56" s="868"/>
      <c r="Z56" s="871"/>
      <c r="AA56" s="653"/>
    </row>
    <row r="57" spans="1:27" ht="10.199999999999999" customHeight="1" x14ac:dyDescent="0.25">
      <c r="A57" s="759">
        <v>101</v>
      </c>
      <c r="B57" s="863" t="str">
        <f>IF('Formular 3a_3'!B58&lt;1,"",'Formular 3a_3'!B58)</f>
        <v/>
      </c>
      <c r="C57" s="864"/>
      <c r="D57" s="864"/>
      <c r="E57" s="864"/>
      <c r="F57" s="865"/>
      <c r="G57" s="863" t="str">
        <f>IF('Formular 3a_3'!G58&lt;1,"",'Formular 3a_3'!G58)</f>
        <v/>
      </c>
      <c r="H57" s="864"/>
      <c r="I57" s="864"/>
      <c r="J57" s="864"/>
      <c r="K57" s="865"/>
      <c r="L57" s="869" t="str">
        <f>IF('Formular 3a_3'!O58&lt;1,"",'Formular 3a_3'!O58)</f>
        <v/>
      </c>
      <c r="M57" s="864"/>
      <c r="N57" s="864"/>
      <c r="O57" s="864"/>
      <c r="P57" s="865"/>
      <c r="Q57" s="863" t="str">
        <f>IF('Formular 3a_3'!S58&lt;1,"",'Formular 3a_3'!S58)</f>
        <v/>
      </c>
      <c r="R57" s="864"/>
      <c r="S57" s="864"/>
      <c r="T57" s="864"/>
      <c r="U57" s="864"/>
      <c r="V57" s="865"/>
      <c r="W57" s="863" t="str">
        <f>IF('Formular 3a_3'!W58&lt;1,"",'Formular 3a_3'!W58)</f>
        <v/>
      </c>
      <c r="X57" s="864"/>
      <c r="Y57" s="865"/>
      <c r="Z57" s="870" t="str">
        <f>IF('Formular 3a_3'!Z58&lt;1,"",'Formular 3a_3'!Z58)</f>
        <v/>
      </c>
      <c r="AA57" s="653"/>
    </row>
    <row r="58" spans="1:27" ht="10.199999999999999" customHeight="1" x14ac:dyDescent="0.25">
      <c r="A58" s="760"/>
      <c r="B58" s="866"/>
      <c r="C58" s="867"/>
      <c r="D58" s="867"/>
      <c r="E58" s="867"/>
      <c r="F58" s="868"/>
      <c r="G58" s="866"/>
      <c r="H58" s="867"/>
      <c r="I58" s="867"/>
      <c r="J58" s="867"/>
      <c r="K58" s="868"/>
      <c r="L58" s="866"/>
      <c r="M58" s="867"/>
      <c r="N58" s="867"/>
      <c r="O58" s="867"/>
      <c r="P58" s="868"/>
      <c r="Q58" s="866"/>
      <c r="R58" s="867"/>
      <c r="S58" s="867"/>
      <c r="T58" s="867"/>
      <c r="U58" s="867"/>
      <c r="V58" s="868"/>
      <c r="W58" s="866"/>
      <c r="X58" s="867"/>
      <c r="Y58" s="868"/>
      <c r="Z58" s="871"/>
      <c r="AA58" s="653"/>
    </row>
    <row r="59" spans="1:27" ht="10.199999999999999" customHeight="1" x14ac:dyDescent="0.25">
      <c r="A59" s="759">
        <v>102</v>
      </c>
      <c r="B59" s="863" t="str">
        <f>IF('Formular 3a_3'!B60&lt;1,"",'Formular 3a_3'!B60)</f>
        <v/>
      </c>
      <c r="C59" s="864"/>
      <c r="D59" s="864"/>
      <c r="E59" s="864"/>
      <c r="F59" s="865"/>
      <c r="G59" s="863" t="str">
        <f>IF('Formular 3a_3'!G60&lt;1,"",'Formular 3a_3'!G60)</f>
        <v/>
      </c>
      <c r="H59" s="864"/>
      <c r="I59" s="864"/>
      <c r="J59" s="864"/>
      <c r="K59" s="865"/>
      <c r="L59" s="869" t="str">
        <f>IF('Formular 3a_3'!O60&lt;1,"",'Formular 3a_3'!O60)</f>
        <v/>
      </c>
      <c r="M59" s="864"/>
      <c r="N59" s="864"/>
      <c r="O59" s="864"/>
      <c r="P59" s="865"/>
      <c r="Q59" s="863" t="str">
        <f>IF('Formular 3a_3'!S60&lt;1,"",'Formular 3a_3'!S60)</f>
        <v/>
      </c>
      <c r="R59" s="864"/>
      <c r="S59" s="864"/>
      <c r="T59" s="864"/>
      <c r="U59" s="864"/>
      <c r="V59" s="865"/>
      <c r="W59" s="863" t="str">
        <f>IF('Formular 3a_3'!W60&lt;1,"",'Formular 3a_3'!W60)</f>
        <v/>
      </c>
      <c r="X59" s="864"/>
      <c r="Y59" s="865"/>
      <c r="Z59" s="870" t="str">
        <f>IF('Formular 3a_3'!Z60&lt;1,"",'Formular 3a_3'!Z60)</f>
        <v/>
      </c>
      <c r="AA59" s="653"/>
    </row>
    <row r="60" spans="1:27" ht="10.199999999999999" customHeight="1" x14ac:dyDescent="0.25">
      <c r="A60" s="760"/>
      <c r="B60" s="866"/>
      <c r="C60" s="867"/>
      <c r="D60" s="867"/>
      <c r="E60" s="867"/>
      <c r="F60" s="868"/>
      <c r="G60" s="866"/>
      <c r="H60" s="867"/>
      <c r="I60" s="867"/>
      <c r="J60" s="867"/>
      <c r="K60" s="868"/>
      <c r="L60" s="866"/>
      <c r="M60" s="867"/>
      <c r="N60" s="867"/>
      <c r="O60" s="867"/>
      <c r="P60" s="868"/>
      <c r="Q60" s="866"/>
      <c r="R60" s="867"/>
      <c r="S60" s="867"/>
      <c r="T60" s="867"/>
      <c r="U60" s="867"/>
      <c r="V60" s="868"/>
      <c r="W60" s="866"/>
      <c r="X60" s="867"/>
      <c r="Y60" s="868"/>
      <c r="Z60" s="871"/>
      <c r="AA60" s="653"/>
    </row>
    <row r="61" spans="1:27" ht="10.199999999999999" customHeight="1" x14ac:dyDescent="0.25">
      <c r="A61" s="759">
        <v>103</v>
      </c>
      <c r="B61" s="863" t="str">
        <f>IF('Formular 3a_3'!B62&lt;1,"",'Formular 3a_3'!B62)</f>
        <v/>
      </c>
      <c r="C61" s="864"/>
      <c r="D61" s="864"/>
      <c r="E61" s="864"/>
      <c r="F61" s="865"/>
      <c r="G61" s="863" t="str">
        <f>IF('Formular 3a_3'!G62&lt;1,"",'Formular 3a_3'!G62)</f>
        <v/>
      </c>
      <c r="H61" s="864"/>
      <c r="I61" s="864"/>
      <c r="J61" s="864"/>
      <c r="K61" s="865"/>
      <c r="L61" s="869" t="str">
        <f>IF('Formular 3a_3'!O62&lt;1,"",'Formular 3a_3'!O62)</f>
        <v/>
      </c>
      <c r="M61" s="864"/>
      <c r="N61" s="864"/>
      <c r="O61" s="864"/>
      <c r="P61" s="865"/>
      <c r="Q61" s="863" t="str">
        <f>IF('Formular 3a_3'!S62&lt;1,"",'Formular 3a_3'!S62)</f>
        <v/>
      </c>
      <c r="R61" s="864"/>
      <c r="S61" s="864"/>
      <c r="T61" s="864"/>
      <c r="U61" s="864"/>
      <c r="V61" s="865"/>
      <c r="W61" s="863" t="str">
        <f>IF('Formular 3a_3'!W62&lt;1,"",'Formular 3a_3'!W62)</f>
        <v/>
      </c>
      <c r="X61" s="864"/>
      <c r="Y61" s="865"/>
      <c r="Z61" s="870" t="str">
        <f>IF('Formular 3a_3'!Z62&lt;1,"",'Formular 3a_3'!Z62)</f>
        <v/>
      </c>
      <c r="AA61" s="653"/>
    </row>
    <row r="62" spans="1:27" ht="10.199999999999999" customHeight="1" x14ac:dyDescent="0.25">
      <c r="A62" s="760"/>
      <c r="B62" s="866"/>
      <c r="C62" s="867"/>
      <c r="D62" s="867"/>
      <c r="E62" s="867"/>
      <c r="F62" s="868"/>
      <c r="G62" s="866"/>
      <c r="H62" s="867"/>
      <c r="I62" s="867"/>
      <c r="J62" s="867"/>
      <c r="K62" s="868"/>
      <c r="L62" s="866"/>
      <c r="M62" s="867"/>
      <c r="N62" s="867"/>
      <c r="O62" s="867"/>
      <c r="P62" s="868"/>
      <c r="Q62" s="866"/>
      <c r="R62" s="867"/>
      <c r="S62" s="867"/>
      <c r="T62" s="867"/>
      <c r="U62" s="867"/>
      <c r="V62" s="868"/>
      <c r="W62" s="866"/>
      <c r="X62" s="867"/>
      <c r="Y62" s="868"/>
      <c r="Z62" s="871"/>
      <c r="AA62" s="653"/>
    </row>
    <row r="63" spans="1:27" ht="10.199999999999999" customHeight="1" x14ac:dyDescent="0.25">
      <c r="A63" s="759">
        <v>104</v>
      </c>
      <c r="B63" s="863" t="str">
        <f>IF('Formular 3a_3'!B64&lt;1,"",'Formular 3a_3'!B64)</f>
        <v/>
      </c>
      <c r="C63" s="864"/>
      <c r="D63" s="864"/>
      <c r="E63" s="864"/>
      <c r="F63" s="865"/>
      <c r="G63" s="863" t="str">
        <f>IF('Formular 3a_3'!G64&lt;1,"",'Formular 3a_3'!G64)</f>
        <v/>
      </c>
      <c r="H63" s="864"/>
      <c r="I63" s="864"/>
      <c r="J63" s="864"/>
      <c r="K63" s="865"/>
      <c r="L63" s="869" t="str">
        <f>IF('Formular 3a_3'!O64&lt;1,"",'Formular 3a_3'!O64)</f>
        <v/>
      </c>
      <c r="M63" s="864"/>
      <c r="N63" s="864"/>
      <c r="O63" s="864"/>
      <c r="P63" s="865"/>
      <c r="Q63" s="863" t="str">
        <f>IF('Formular 3a_3'!S64&lt;1,"",'Formular 3a_3'!S64)</f>
        <v/>
      </c>
      <c r="R63" s="864"/>
      <c r="S63" s="864"/>
      <c r="T63" s="864"/>
      <c r="U63" s="864"/>
      <c r="V63" s="865"/>
      <c r="W63" s="863" t="str">
        <f>IF('Formular 3a_3'!W64&lt;1,"",'Formular 3a_3'!W64)</f>
        <v/>
      </c>
      <c r="X63" s="864"/>
      <c r="Y63" s="865"/>
      <c r="Z63" s="870" t="str">
        <f>IF('Formular 3a_3'!Z64&lt;1,"",'Formular 3a_3'!Z64)</f>
        <v/>
      </c>
      <c r="AA63" s="653"/>
    </row>
    <row r="64" spans="1:27" ht="10.199999999999999" customHeight="1" x14ac:dyDescent="0.25">
      <c r="A64" s="760"/>
      <c r="B64" s="866"/>
      <c r="C64" s="867"/>
      <c r="D64" s="867"/>
      <c r="E64" s="867"/>
      <c r="F64" s="868"/>
      <c r="G64" s="866"/>
      <c r="H64" s="867"/>
      <c r="I64" s="867"/>
      <c r="J64" s="867"/>
      <c r="K64" s="868"/>
      <c r="L64" s="866"/>
      <c r="M64" s="867"/>
      <c r="N64" s="867"/>
      <c r="O64" s="867"/>
      <c r="P64" s="868"/>
      <c r="Q64" s="866"/>
      <c r="R64" s="867"/>
      <c r="S64" s="867"/>
      <c r="T64" s="867"/>
      <c r="U64" s="867"/>
      <c r="V64" s="868"/>
      <c r="W64" s="866"/>
      <c r="X64" s="867"/>
      <c r="Y64" s="868"/>
      <c r="Z64" s="871"/>
      <c r="AA64" s="653"/>
    </row>
    <row r="65" spans="1:38" ht="10.199999999999999" customHeight="1" x14ac:dyDescent="0.25">
      <c r="A65" s="759">
        <v>105</v>
      </c>
      <c r="B65" s="863" t="str">
        <f>IF('Formular 3a_3'!B66&lt;1,"",'Formular 3a_3'!B66)</f>
        <v/>
      </c>
      <c r="C65" s="864"/>
      <c r="D65" s="864"/>
      <c r="E65" s="864"/>
      <c r="F65" s="865"/>
      <c r="G65" s="863" t="str">
        <f>IF('Formular 3a_3'!G66&lt;1,"",'Formular 3a_3'!G66)</f>
        <v/>
      </c>
      <c r="H65" s="864"/>
      <c r="I65" s="864"/>
      <c r="J65" s="864"/>
      <c r="K65" s="865"/>
      <c r="L65" s="869" t="str">
        <f>IF('Formular 3a_3'!O66&lt;1,"",'Formular 3a_3'!O66)</f>
        <v/>
      </c>
      <c r="M65" s="864"/>
      <c r="N65" s="864"/>
      <c r="O65" s="864"/>
      <c r="P65" s="865"/>
      <c r="Q65" s="863" t="str">
        <f>IF('Formular 3a_3'!S66&lt;1,"",'Formular 3a_3'!S66)</f>
        <v/>
      </c>
      <c r="R65" s="864"/>
      <c r="S65" s="864"/>
      <c r="T65" s="864"/>
      <c r="U65" s="864"/>
      <c r="V65" s="865"/>
      <c r="W65" s="863" t="str">
        <f>IF('Formular 3a_3'!W66&lt;1,"",'Formular 3a_3'!W66)</f>
        <v/>
      </c>
      <c r="X65" s="864"/>
      <c r="Y65" s="865"/>
      <c r="Z65" s="870" t="str">
        <f>IF('Formular 3a_3'!Z66&lt;1,"",'Formular 3a_3'!Z66)</f>
        <v/>
      </c>
      <c r="AA65" s="653"/>
    </row>
    <row r="66" spans="1:38" ht="10.199999999999999" customHeight="1" x14ac:dyDescent="0.25">
      <c r="A66" s="760"/>
      <c r="B66" s="866"/>
      <c r="C66" s="867"/>
      <c r="D66" s="867"/>
      <c r="E66" s="867"/>
      <c r="F66" s="868"/>
      <c r="G66" s="866"/>
      <c r="H66" s="867"/>
      <c r="I66" s="867"/>
      <c r="J66" s="867"/>
      <c r="K66" s="868"/>
      <c r="L66" s="866"/>
      <c r="M66" s="867"/>
      <c r="N66" s="867"/>
      <c r="O66" s="867"/>
      <c r="P66" s="868"/>
      <c r="Q66" s="866"/>
      <c r="R66" s="867"/>
      <c r="S66" s="867"/>
      <c r="T66" s="867"/>
      <c r="U66" s="867"/>
      <c r="V66" s="868"/>
      <c r="W66" s="866"/>
      <c r="X66" s="867"/>
      <c r="Y66" s="868"/>
      <c r="Z66" s="871"/>
      <c r="AA66" s="653"/>
    </row>
    <row r="67" spans="1:38" ht="10.199999999999999" customHeight="1" x14ac:dyDescent="0.25">
      <c r="A67" s="759">
        <v>196</v>
      </c>
      <c r="B67" s="863" t="str">
        <f>IF('Formular 3a_3'!B68&lt;1,"",'Formular 3a_3'!B68)</f>
        <v/>
      </c>
      <c r="C67" s="864"/>
      <c r="D67" s="864"/>
      <c r="E67" s="864"/>
      <c r="F67" s="865"/>
      <c r="G67" s="863" t="str">
        <f>IF('Formular 3a_3'!G68&lt;1,"",'Formular 3a_3'!G68)</f>
        <v/>
      </c>
      <c r="H67" s="864"/>
      <c r="I67" s="864"/>
      <c r="J67" s="864"/>
      <c r="K67" s="865"/>
      <c r="L67" s="869" t="str">
        <f>IF('Formular 3a_3'!O68&lt;1,"",'Formular 3a_3'!O68)</f>
        <v/>
      </c>
      <c r="M67" s="864"/>
      <c r="N67" s="864"/>
      <c r="O67" s="864"/>
      <c r="P67" s="865"/>
      <c r="Q67" s="863" t="str">
        <f>IF('Formular 3a_3'!S68&lt;1,"",'Formular 3a_3'!S68)</f>
        <v/>
      </c>
      <c r="R67" s="864"/>
      <c r="S67" s="864"/>
      <c r="T67" s="864"/>
      <c r="U67" s="864"/>
      <c r="V67" s="865"/>
      <c r="W67" s="863" t="str">
        <f>IF('Formular 3a_3'!W68&lt;1,"",'Formular 3a_3'!W68)</f>
        <v/>
      </c>
      <c r="X67" s="864"/>
      <c r="Y67" s="865"/>
      <c r="Z67" s="870" t="str">
        <f>IF('Formular 3a_3'!Z68&lt;1,"",'Formular 3a_3'!Z68)</f>
        <v/>
      </c>
      <c r="AA67" s="653"/>
    </row>
    <row r="68" spans="1:38" ht="10.199999999999999" customHeight="1" x14ac:dyDescent="0.25">
      <c r="A68" s="760"/>
      <c r="B68" s="866"/>
      <c r="C68" s="867"/>
      <c r="D68" s="867"/>
      <c r="E68" s="867"/>
      <c r="F68" s="868"/>
      <c r="G68" s="866"/>
      <c r="H68" s="867"/>
      <c r="I68" s="867"/>
      <c r="J68" s="867"/>
      <c r="K68" s="868"/>
      <c r="L68" s="866"/>
      <c r="M68" s="867"/>
      <c r="N68" s="867"/>
      <c r="O68" s="867"/>
      <c r="P68" s="868"/>
      <c r="Q68" s="866"/>
      <c r="R68" s="867"/>
      <c r="S68" s="867"/>
      <c r="T68" s="867"/>
      <c r="U68" s="867"/>
      <c r="V68" s="868"/>
      <c r="W68" s="866"/>
      <c r="X68" s="867"/>
      <c r="Y68" s="868"/>
      <c r="Z68" s="871"/>
      <c r="AA68" s="653"/>
    </row>
    <row r="69" spans="1:38" ht="10.199999999999999" customHeight="1" x14ac:dyDescent="0.25">
      <c r="A69" s="759">
        <v>107</v>
      </c>
      <c r="B69" s="863" t="str">
        <f>IF('Formular 3a_3'!B70&lt;1,"",'Formular 3a_3'!B70)</f>
        <v/>
      </c>
      <c r="C69" s="864"/>
      <c r="D69" s="864"/>
      <c r="E69" s="864"/>
      <c r="F69" s="865"/>
      <c r="G69" s="863" t="str">
        <f>IF('Formular 3a_3'!G70&lt;1,"",'Formular 3a_3'!G70)</f>
        <v/>
      </c>
      <c r="H69" s="864"/>
      <c r="I69" s="864"/>
      <c r="J69" s="864"/>
      <c r="K69" s="865"/>
      <c r="L69" s="869" t="str">
        <f>IF('Formular 3a_3'!O70&lt;1,"",'Formular 3a_3'!O70)</f>
        <v/>
      </c>
      <c r="M69" s="864"/>
      <c r="N69" s="864"/>
      <c r="O69" s="864"/>
      <c r="P69" s="865"/>
      <c r="Q69" s="863" t="str">
        <f>IF('Formular 3a_3'!S70&lt;1,"",'Formular 3a_3'!S70)</f>
        <v/>
      </c>
      <c r="R69" s="864"/>
      <c r="S69" s="864"/>
      <c r="T69" s="864"/>
      <c r="U69" s="864"/>
      <c r="V69" s="865"/>
      <c r="W69" s="863" t="str">
        <f>IF('Formular 3a_3'!W70&lt;1,"",'Formular 3a_3'!W70)</f>
        <v/>
      </c>
      <c r="X69" s="864"/>
      <c r="Y69" s="865"/>
      <c r="Z69" s="870" t="str">
        <f>IF('Formular 3a_3'!Z70&lt;1,"",'Formular 3a_3'!Z70)</f>
        <v/>
      </c>
      <c r="AA69" s="653"/>
    </row>
    <row r="70" spans="1:38" ht="10.199999999999999" customHeight="1" x14ac:dyDescent="0.25">
      <c r="A70" s="760"/>
      <c r="B70" s="866"/>
      <c r="C70" s="867"/>
      <c r="D70" s="867"/>
      <c r="E70" s="867"/>
      <c r="F70" s="868"/>
      <c r="G70" s="866"/>
      <c r="H70" s="867"/>
      <c r="I70" s="867"/>
      <c r="J70" s="867"/>
      <c r="K70" s="868"/>
      <c r="L70" s="866"/>
      <c r="M70" s="867"/>
      <c r="N70" s="867"/>
      <c r="O70" s="867"/>
      <c r="P70" s="868"/>
      <c r="Q70" s="866"/>
      <c r="R70" s="867"/>
      <c r="S70" s="867"/>
      <c r="T70" s="867"/>
      <c r="U70" s="867"/>
      <c r="V70" s="868"/>
      <c r="W70" s="866"/>
      <c r="X70" s="867"/>
      <c r="Y70" s="868"/>
      <c r="Z70" s="871"/>
      <c r="AA70" s="653"/>
    </row>
    <row r="71" spans="1:38" ht="10.199999999999999" customHeight="1" x14ac:dyDescent="0.25">
      <c r="A71" s="759">
        <v>108</v>
      </c>
      <c r="B71" s="863" t="str">
        <f>IF('Formular 3a_3'!B72&lt;1,"",'Formular 3a_3'!B72)</f>
        <v/>
      </c>
      <c r="C71" s="864"/>
      <c r="D71" s="864"/>
      <c r="E71" s="864"/>
      <c r="F71" s="865"/>
      <c r="G71" s="863" t="str">
        <f>IF('Formular 3a_3'!G72&lt;1,"",'Formular 3a_3'!G72)</f>
        <v/>
      </c>
      <c r="H71" s="864"/>
      <c r="I71" s="864"/>
      <c r="J71" s="864"/>
      <c r="K71" s="865"/>
      <c r="L71" s="869" t="str">
        <f>IF('Formular 3a_3'!O72&lt;1,"",'Formular 3a_3'!O72)</f>
        <v/>
      </c>
      <c r="M71" s="864"/>
      <c r="N71" s="864"/>
      <c r="O71" s="864"/>
      <c r="P71" s="865"/>
      <c r="Q71" s="863" t="str">
        <f>IF('Formular 3a_3'!S72&lt;1,"",'Formular 3a_3'!S72)</f>
        <v/>
      </c>
      <c r="R71" s="864"/>
      <c r="S71" s="864"/>
      <c r="T71" s="864"/>
      <c r="U71" s="864"/>
      <c r="V71" s="865"/>
      <c r="W71" s="863" t="str">
        <f>IF('Formular 3a_3'!W72&lt;1,"",'Formular 3a_3'!W72)</f>
        <v/>
      </c>
      <c r="X71" s="864"/>
      <c r="Y71" s="865"/>
      <c r="Z71" s="870" t="str">
        <f>IF('Formular 3a_3'!Z72&lt;1,"",'Formular 3a_3'!Z72)</f>
        <v/>
      </c>
      <c r="AA71" s="653"/>
    </row>
    <row r="72" spans="1:38" ht="10.199999999999999" customHeight="1" x14ac:dyDescent="0.25">
      <c r="A72" s="760"/>
      <c r="B72" s="866"/>
      <c r="C72" s="867"/>
      <c r="D72" s="867"/>
      <c r="E72" s="867"/>
      <c r="F72" s="868"/>
      <c r="G72" s="866"/>
      <c r="H72" s="867"/>
      <c r="I72" s="867"/>
      <c r="J72" s="867"/>
      <c r="K72" s="868"/>
      <c r="L72" s="866"/>
      <c r="M72" s="867"/>
      <c r="N72" s="867"/>
      <c r="O72" s="867"/>
      <c r="P72" s="868"/>
      <c r="Q72" s="866"/>
      <c r="R72" s="867"/>
      <c r="S72" s="867"/>
      <c r="T72" s="867"/>
      <c r="U72" s="867"/>
      <c r="V72" s="868"/>
      <c r="W72" s="866"/>
      <c r="X72" s="867"/>
      <c r="Y72" s="868"/>
      <c r="Z72" s="871"/>
      <c r="AA72" s="653"/>
      <c r="AB72" s="3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10.199999999999999" customHeight="1" x14ac:dyDescent="0.25">
      <c r="A73" s="759">
        <v>109</v>
      </c>
      <c r="B73" s="863" t="str">
        <f>IF('Formular 3a_3'!B74&lt;1,"",'Formular 3a_3'!B74)</f>
        <v/>
      </c>
      <c r="C73" s="864"/>
      <c r="D73" s="864"/>
      <c r="E73" s="864"/>
      <c r="F73" s="865"/>
      <c r="G73" s="863" t="str">
        <f>IF('Formular 3a_3'!G74&lt;1,"",'Formular 3a_3'!G74)</f>
        <v/>
      </c>
      <c r="H73" s="864"/>
      <c r="I73" s="864"/>
      <c r="J73" s="864"/>
      <c r="K73" s="865"/>
      <c r="L73" s="869" t="str">
        <f>IF('Formular 3a_3'!O74&lt;1,"",'Formular 3a_3'!O74)</f>
        <v/>
      </c>
      <c r="M73" s="864"/>
      <c r="N73" s="864"/>
      <c r="O73" s="864"/>
      <c r="P73" s="865"/>
      <c r="Q73" s="863" t="str">
        <f>IF('Formular 3a_3'!S74&lt;1,"",'Formular 3a_3'!S74)</f>
        <v/>
      </c>
      <c r="R73" s="864"/>
      <c r="S73" s="864"/>
      <c r="T73" s="864"/>
      <c r="U73" s="864"/>
      <c r="V73" s="865"/>
      <c r="W73" s="863" t="str">
        <f>IF('Formular 3a_3'!W74&lt;1,"",'Formular 3a_3'!W74)</f>
        <v/>
      </c>
      <c r="X73" s="864"/>
      <c r="Y73" s="865"/>
      <c r="Z73" s="870" t="str">
        <f>IF('Formular 3a_3'!Z74&lt;1,"",'Formular 3a_3'!Z74)</f>
        <v/>
      </c>
      <c r="AA73" s="653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10.199999999999999" customHeight="1" x14ac:dyDescent="0.25">
      <c r="A74" s="760"/>
      <c r="B74" s="866"/>
      <c r="C74" s="867"/>
      <c r="D74" s="867"/>
      <c r="E74" s="867"/>
      <c r="F74" s="868"/>
      <c r="G74" s="866"/>
      <c r="H74" s="867"/>
      <c r="I74" s="867"/>
      <c r="J74" s="867"/>
      <c r="K74" s="868"/>
      <c r="L74" s="866"/>
      <c r="M74" s="867"/>
      <c r="N74" s="867"/>
      <c r="O74" s="867"/>
      <c r="P74" s="868"/>
      <c r="Q74" s="866"/>
      <c r="R74" s="867"/>
      <c r="S74" s="867"/>
      <c r="T74" s="867"/>
      <c r="U74" s="867"/>
      <c r="V74" s="868"/>
      <c r="W74" s="866"/>
      <c r="X74" s="867"/>
      <c r="Y74" s="868"/>
      <c r="Z74" s="871"/>
      <c r="AA74" s="653"/>
      <c r="AB74" s="596"/>
      <c r="AC74" s="596"/>
      <c r="AD74" s="33"/>
      <c r="AE74" s="4"/>
      <c r="AF74" s="471"/>
      <c r="AG74" s="471"/>
      <c r="AH74" s="471"/>
      <c r="AI74" s="471"/>
      <c r="AJ74" s="4"/>
      <c r="AK74" s="4"/>
      <c r="AL74" s="4"/>
    </row>
    <row r="75" spans="1:38" ht="10.199999999999999" customHeight="1" x14ac:dyDescent="0.25">
      <c r="A75" s="759">
        <v>110</v>
      </c>
      <c r="B75" s="863" t="str">
        <f>IF('Formular 3a_3'!B76&lt;1,"",'Formular 3a_3'!B76)</f>
        <v/>
      </c>
      <c r="C75" s="864"/>
      <c r="D75" s="864"/>
      <c r="E75" s="864"/>
      <c r="F75" s="865"/>
      <c r="G75" s="863" t="str">
        <f>IF('Formular 3a_3'!G76&lt;1,"",'Formular 3a_3'!G76)</f>
        <v/>
      </c>
      <c r="H75" s="864"/>
      <c r="I75" s="864"/>
      <c r="J75" s="864"/>
      <c r="K75" s="865"/>
      <c r="L75" s="869" t="str">
        <f>IF('Formular 3a_3'!O76&lt;1,"",'Formular 3a_3'!O76)</f>
        <v/>
      </c>
      <c r="M75" s="864"/>
      <c r="N75" s="864"/>
      <c r="O75" s="864"/>
      <c r="P75" s="865"/>
      <c r="Q75" s="863" t="str">
        <f>IF('Formular 3a_3'!S76&lt;1,"",'Formular 3a_3'!S76)</f>
        <v/>
      </c>
      <c r="R75" s="864"/>
      <c r="S75" s="864"/>
      <c r="T75" s="864"/>
      <c r="U75" s="864"/>
      <c r="V75" s="865"/>
      <c r="W75" s="863" t="str">
        <f>IF('Formular 3a_3'!W76&lt;1,"",'Formular 3a_3'!W76)</f>
        <v/>
      </c>
      <c r="X75" s="864"/>
      <c r="Y75" s="865"/>
      <c r="Z75" s="870" t="str">
        <f>IF('Formular 3a_3'!Z76&lt;1,"",'Formular 3a_3'!Z76)</f>
        <v/>
      </c>
      <c r="AA75" s="653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10.199999999999999" customHeight="1" x14ac:dyDescent="0.25">
      <c r="A76" s="760"/>
      <c r="B76" s="866"/>
      <c r="C76" s="867"/>
      <c r="D76" s="867"/>
      <c r="E76" s="867"/>
      <c r="F76" s="868"/>
      <c r="G76" s="866"/>
      <c r="H76" s="867"/>
      <c r="I76" s="867"/>
      <c r="J76" s="867"/>
      <c r="K76" s="868"/>
      <c r="L76" s="866"/>
      <c r="M76" s="867"/>
      <c r="N76" s="867"/>
      <c r="O76" s="867"/>
      <c r="P76" s="868"/>
      <c r="Q76" s="866"/>
      <c r="R76" s="867"/>
      <c r="S76" s="867"/>
      <c r="T76" s="867"/>
      <c r="U76" s="867"/>
      <c r="V76" s="868"/>
      <c r="W76" s="866"/>
      <c r="X76" s="867"/>
      <c r="Y76" s="868"/>
      <c r="Z76" s="871"/>
      <c r="AA76" s="653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0.199999999999999" customHeight="1" x14ac:dyDescent="0.25">
      <c r="A77" s="759">
        <v>111</v>
      </c>
      <c r="B77" s="863" t="str">
        <f>IF('Formular 3a_3'!B78&lt;1,"",'Formular 3a_3'!B78)</f>
        <v/>
      </c>
      <c r="C77" s="864"/>
      <c r="D77" s="864"/>
      <c r="E77" s="864"/>
      <c r="F77" s="865"/>
      <c r="G77" s="863" t="str">
        <f>IF('Formular 3a_3'!G78&lt;1,"",'Formular 3a_3'!G78)</f>
        <v/>
      </c>
      <c r="H77" s="864"/>
      <c r="I77" s="864"/>
      <c r="J77" s="864"/>
      <c r="K77" s="865"/>
      <c r="L77" s="869" t="str">
        <f>IF('Formular 3a_3'!O78&lt;1,"",'Formular 3a_3'!O78)</f>
        <v/>
      </c>
      <c r="M77" s="864"/>
      <c r="N77" s="864"/>
      <c r="O77" s="864"/>
      <c r="P77" s="865"/>
      <c r="Q77" s="863" t="str">
        <f>IF('Formular 3a_3'!S78&lt;1,"",'Formular 3a_3'!S78)</f>
        <v/>
      </c>
      <c r="R77" s="864"/>
      <c r="S77" s="864"/>
      <c r="T77" s="864"/>
      <c r="U77" s="864"/>
      <c r="V77" s="865"/>
      <c r="W77" s="863" t="str">
        <f>IF('Formular 3a_3'!W78&lt;1,"",'Formular 3a_3'!W78)</f>
        <v/>
      </c>
      <c r="X77" s="864"/>
      <c r="Y77" s="865"/>
      <c r="Z77" s="870" t="str">
        <f>IF('Formular 3a_3'!Z78&lt;1,"",'Formular 3a_3'!Z78)</f>
        <v/>
      </c>
      <c r="AA77" s="653"/>
    </row>
    <row r="78" spans="1:38" ht="10.199999999999999" customHeight="1" x14ac:dyDescent="0.25">
      <c r="A78" s="760"/>
      <c r="B78" s="866"/>
      <c r="C78" s="867"/>
      <c r="D78" s="867"/>
      <c r="E78" s="867"/>
      <c r="F78" s="868"/>
      <c r="G78" s="866"/>
      <c r="H78" s="867"/>
      <c r="I78" s="867"/>
      <c r="J78" s="867"/>
      <c r="K78" s="868"/>
      <c r="L78" s="866"/>
      <c r="M78" s="867"/>
      <c r="N78" s="867"/>
      <c r="O78" s="867"/>
      <c r="P78" s="868"/>
      <c r="Q78" s="866"/>
      <c r="R78" s="867"/>
      <c r="S78" s="867"/>
      <c r="T78" s="867"/>
      <c r="U78" s="867"/>
      <c r="V78" s="868"/>
      <c r="W78" s="866"/>
      <c r="X78" s="867"/>
      <c r="Y78" s="868"/>
      <c r="Z78" s="871"/>
      <c r="AA78" s="653"/>
    </row>
    <row r="79" spans="1:38" ht="10.199999999999999" customHeight="1" x14ac:dyDescent="0.25">
      <c r="A79" s="759">
        <v>112</v>
      </c>
      <c r="B79" s="863" t="str">
        <f>IF('Formular 3a_3'!B80&lt;1,"",'Formular 3a_3'!B80)</f>
        <v/>
      </c>
      <c r="C79" s="864"/>
      <c r="D79" s="864"/>
      <c r="E79" s="864"/>
      <c r="F79" s="865"/>
      <c r="G79" s="863" t="str">
        <f>IF('Formular 3a_3'!G80&lt;1,"",'Formular 3a_3'!G80)</f>
        <v/>
      </c>
      <c r="H79" s="864"/>
      <c r="I79" s="864"/>
      <c r="J79" s="864"/>
      <c r="K79" s="865"/>
      <c r="L79" s="869" t="str">
        <f>IF('Formular 3a_3'!O80&lt;1,"",'Formular 3a_3'!O80)</f>
        <v/>
      </c>
      <c r="M79" s="864"/>
      <c r="N79" s="864"/>
      <c r="O79" s="864"/>
      <c r="P79" s="865"/>
      <c r="Q79" s="863" t="str">
        <f>IF('Formular 3a_3'!S80&lt;1,"",'Formular 3a_3'!S80)</f>
        <v/>
      </c>
      <c r="R79" s="864"/>
      <c r="S79" s="864"/>
      <c r="T79" s="864"/>
      <c r="U79" s="864"/>
      <c r="V79" s="865"/>
      <c r="W79" s="863" t="str">
        <f>IF('Formular 3a_3'!W80&lt;1,"",'Formular 3a_3'!W80)</f>
        <v/>
      </c>
      <c r="X79" s="864"/>
      <c r="Y79" s="865"/>
      <c r="Z79" s="870" t="str">
        <f>IF('Formular 3a_3'!Z80&lt;1,"",'Formular 3a_3'!Z80)</f>
        <v/>
      </c>
      <c r="AA79" s="653"/>
    </row>
    <row r="80" spans="1:38" ht="10.199999999999999" customHeight="1" x14ac:dyDescent="0.25">
      <c r="A80" s="760"/>
      <c r="B80" s="866"/>
      <c r="C80" s="867"/>
      <c r="D80" s="867"/>
      <c r="E80" s="867"/>
      <c r="F80" s="868"/>
      <c r="G80" s="866"/>
      <c r="H80" s="867"/>
      <c r="I80" s="867"/>
      <c r="J80" s="867"/>
      <c r="K80" s="868"/>
      <c r="L80" s="866"/>
      <c r="M80" s="867"/>
      <c r="N80" s="867"/>
      <c r="O80" s="867"/>
      <c r="P80" s="868"/>
      <c r="Q80" s="866"/>
      <c r="R80" s="867"/>
      <c r="S80" s="867"/>
      <c r="T80" s="867"/>
      <c r="U80" s="867"/>
      <c r="V80" s="868"/>
      <c r="W80" s="866"/>
      <c r="X80" s="867"/>
      <c r="Y80" s="868"/>
      <c r="Z80" s="871"/>
      <c r="AA80" s="653"/>
    </row>
    <row r="81" spans="1:38" ht="10.199999999999999" customHeight="1" x14ac:dyDescent="0.25">
      <c r="A81" s="759">
        <v>113</v>
      </c>
      <c r="B81" s="863" t="str">
        <f>IF('Formular 3a_3'!B82&lt;1,"",'Formular 3a_3'!B82)</f>
        <v/>
      </c>
      <c r="C81" s="864"/>
      <c r="D81" s="864"/>
      <c r="E81" s="864"/>
      <c r="F81" s="865"/>
      <c r="G81" s="863" t="str">
        <f>IF('Formular 3a_3'!G82&lt;1,"",'Formular 3a_3'!G82)</f>
        <v/>
      </c>
      <c r="H81" s="864"/>
      <c r="I81" s="864"/>
      <c r="J81" s="864"/>
      <c r="K81" s="865"/>
      <c r="L81" s="869" t="str">
        <f>IF('Formular 3a_3'!O82&lt;1,"",'Formular 3a_3'!O82)</f>
        <v/>
      </c>
      <c r="M81" s="864"/>
      <c r="N81" s="864"/>
      <c r="O81" s="864"/>
      <c r="P81" s="865"/>
      <c r="Q81" s="863" t="str">
        <f>IF('Formular 3a_3'!S82&lt;1,"",'Formular 3a_3'!S82)</f>
        <v/>
      </c>
      <c r="R81" s="864"/>
      <c r="S81" s="864"/>
      <c r="T81" s="864"/>
      <c r="U81" s="864"/>
      <c r="V81" s="865"/>
      <c r="W81" s="863" t="str">
        <f>IF('Formular 3a_3'!W82&lt;1,"",'Formular 3a_3'!W82)</f>
        <v/>
      </c>
      <c r="X81" s="864"/>
      <c r="Y81" s="865"/>
      <c r="Z81" s="870" t="str">
        <f>IF('Formular 3a_3'!Z82&lt;1,"",'Formular 3a_3'!Z82)</f>
        <v/>
      </c>
      <c r="AA81" s="653"/>
    </row>
    <row r="82" spans="1:38" ht="10.199999999999999" customHeight="1" x14ac:dyDescent="0.25">
      <c r="A82" s="760"/>
      <c r="B82" s="866"/>
      <c r="C82" s="867"/>
      <c r="D82" s="867"/>
      <c r="E82" s="867"/>
      <c r="F82" s="868"/>
      <c r="G82" s="866"/>
      <c r="H82" s="867"/>
      <c r="I82" s="867"/>
      <c r="J82" s="867"/>
      <c r="K82" s="868"/>
      <c r="L82" s="866"/>
      <c r="M82" s="867"/>
      <c r="N82" s="867"/>
      <c r="O82" s="867"/>
      <c r="P82" s="868"/>
      <c r="Q82" s="866"/>
      <c r="R82" s="867"/>
      <c r="S82" s="867"/>
      <c r="T82" s="867"/>
      <c r="U82" s="867"/>
      <c r="V82" s="868"/>
      <c r="W82" s="866"/>
      <c r="X82" s="867"/>
      <c r="Y82" s="868"/>
      <c r="Z82" s="871"/>
      <c r="AA82" s="653"/>
      <c r="AB82" s="3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0.199999999999999" customHeight="1" x14ac:dyDescent="0.25">
      <c r="A83" s="759">
        <v>114</v>
      </c>
      <c r="B83" s="863" t="str">
        <f>IF('Formular 3a_3'!B84&lt;1,"",'Formular 3a_3'!B84)</f>
        <v/>
      </c>
      <c r="C83" s="864"/>
      <c r="D83" s="864"/>
      <c r="E83" s="864"/>
      <c r="F83" s="865"/>
      <c r="G83" s="863" t="str">
        <f>IF('Formular 3a_3'!G84&lt;1,"",'Formular 3a_3'!G84)</f>
        <v/>
      </c>
      <c r="H83" s="864"/>
      <c r="I83" s="864"/>
      <c r="J83" s="864"/>
      <c r="K83" s="865"/>
      <c r="L83" s="869" t="str">
        <f>IF('Formular 3a_3'!O84&lt;1,"",'Formular 3a_3'!O84)</f>
        <v/>
      </c>
      <c r="M83" s="864"/>
      <c r="N83" s="864"/>
      <c r="O83" s="864"/>
      <c r="P83" s="865"/>
      <c r="Q83" s="863" t="str">
        <f>IF('Formular 3a_3'!S84&lt;1,"",'Formular 3a_3'!S84)</f>
        <v/>
      </c>
      <c r="R83" s="864"/>
      <c r="S83" s="864"/>
      <c r="T83" s="864"/>
      <c r="U83" s="864"/>
      <c r="V83" s="865"/>
      <c r="W83" s="863" t="str">
        <f>IF('Formular 3a_3'!W84&lt;1,"",'Formular 3a_3'!W84)</f>
        <v/>
      </c>
      <c r="X83" s="864"/>
      <c r="Y83" s="865"/>
      <c r="Z83" s="870" t="str">
        <f>IF('Formular 3a_3'!Z84&lt;1,"",'Formular 3a_3'!Z84)</f>
        <v/>
      </c>
      <c r="AA83" s="653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0.199999999999999" customHeight="1" x14ac:dyDescent="0.25">
      <c r="A84" s="760"/>
      <c r="B84" s="866"/>
      <c r="C84" s="867"/>
      <c r="D84" s="867"/>
      <c r="E84" s="867"/>
      <c r="F84" s="868"/>
      <c r="G84" s="866"/>
      <c r="H84" s="867"/>
      <c r="I84" s="867"/>
      <c r="J84" s="867"/>
      <c r="K84" s="868"/>
      <c r="L84" s="866"/>
      <c r="M84" s="867"/>
      <c r="N84" s="867"/>
      <c r="O84" s="867"/>
      <c r="P84" s="868"/>
      <c r="Q84" s="866"/>
      <c r="R84" s="867"/>
      <c r="S84" s="867"/>
      <c r="T84" s="867"/>
      <c r="U84" s="867"/>
      <c r="V84" s="868"/>
      <c r="W84" s="866"/>
      <c r="X84" s="867"/>
      <c r="Y84" s="868"/>
      <c r="Z84" s="871"/>
      <c r="AA84" s="653"/>
      <c r="AB84" s="596"/>
      <c r="AC84" s="596"/>
      <c r="AD84" s="33"/>
      <c r="AE84" s="4"/>
      <c r="AF84" s="471"/>
      <c r="AG84" s="471"/>
      <c r="AH84" s="471"/>
      <c r="AI84" s="471"/>
      <c r="AJ84" s="4"/>
      <c r="AK84" s="4"/>
      <c r="AL84" s="4"/>
    </row>
    <row r="85" spans="1:38" ht="10.199999999999999" customHeight="1" x14ac:dyDescent="0.25">
      <c r="A85" s="759">
        <v>115</v>
      </c>
      <c r="B85" s="863" t="str">
        <f>IF('Formular 3a_3'!B86&lt;1,"",'Formular 3a_3'!B86)</f>
        <v/>
      </c>
      <c r="C85" s="864"/>
      <c r="D85" s="864"/>
      <c r="E85" s="864"/>
      <c r="F85" s="865"/>
      <c r="G85" s="863" t="str">
        <f>IF('Formular 3a_3'!G86&lt;1,"",'Formular 3a_3'!G86)</f>
        <v/>
      </c>
      <c r="H85" s="864"/>
      <c r="I85" s="864"/>
      <c r="J85" s="864"/>
      <c r="K85" s="865"/>
      <c r="L85" s="869" t="str">
        <f>IF('Formular 3a_3'!O86&lt;1,"",'Formular 3a_3'!O86)</f>
        <v/>
      </c>
      <c r="M85" s="864"/>
      <c r="N85" s="864"/>
      <c r="O85" s="864"/>
      <c r="P85" s="865"/>
      <c r="Q85" s="863" t="str">
        <f>IF('Formular 3a_3'!S86&lt;1,"",'Formular 3a_3'!S86)</f>
        <v/>
      </c>
      <c r="R85" s="864"/>
      <c r="S85" s="864"/>
      <c r="T85" s="864"/>
      <c r="U85" s="864"/>
      <c r="V85" s="865"/>
      <c r="W85" s="863" t="str">
        <f>IF('Formular 3a_3'!W86&lt;1,"",'Formular 3a_3'!W86)</f>
        <v/>
      </c>
      <c r="X85" s="864"/>
      <c r="Y85" s="865"/>
      <c r="Z85" s="870" t="str">
        <f>IF('Formular 3a_3'!Z86&lt;1,"",'Formular 3a_3'!Z86)</f>
        <v/>
      </c>
      <c r="AA85" s="653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10.199999999999999" customHeight="1" x14ac:dyDescent="0.25">
      <c r="A86" s="760"/>
      <c r="B86" s="866"/>
      <c r="C86" s="867"/>
      <c r="D86" s="867"/>
      <c r="E86" s="867"/>
      <c r="F86" s="868"/>
      <c r="G86" s="866"/>
      <c r="H86" s="867"/>
      <c r="I86" s="867"/>
      <c r="J86" s="867"/>
      <c r="K86" s="868"/>
      <c r="L86" s="866"/>
      <c r="M86" s="867"/>
      <c r="N86" s="867"/>
      <c r="O86" s="867"/>
      <c r="P86" s="868"/>
      <c r="Q86" s="866"/>
      <c r="R86" s="867"/>
      <c r="S86" s="867"/>
      <c r="T86" s="867"/>
      <c r="U86" s="867"/>
      <c r="V86" s="868"/>
      <c r="W86" s="866"/>
      <c r="X86" s="867"/>
      <c r="Y86" s="868"/>
      <c r="Z86" s="871"/>
      <c r="AA86" s="653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10.199999999999999" customHeight="1" x14ac:dyDescent="0.25">
      <c r="A87" s="759">
        <v>116</v>
      </c>
      <c r="B87" s="863" t="str">
        <f>IF('Formular 3a_3'!B88&lt;1,"",'Formular 3a_3'!B88)</f>
        <v/>
      </c>
      <c r="C87" s="864"/>
      <c r="D87" s="864"/>
      <c r="E87" s="864"/>
      <c r="F87" s="865"/>
      <c r="G87" s="863" t="str">
        <f>IF('Formular 3a_3'!G88&lt;1,"",'Formular 3a_3'!G88)</f>
        <v/>
      </c>
      <c r="H87" s="864"/>
      <c r="I87" s="864"/>
      <c r="J87" s="864"/>
      <c r="K87" s="865"/>
      <c r="L87" s="869" t="str">
        <f>IF('Formular 3a_3'!O88&lt;1,"",'Formular 3a_3'!O88)</f>
        <v/>
      </c>
      <c r="M87" s="864"/>
      <c r="N87" s="864"/>
      <c r="O87" s="864"/>
      <c r="P87" s="865"/>
      <c r="Q87" s="863" t="str">
        <f>IF('Formular 3a_3'!S88&lt;1,"",'Formular 3a_3'!S88)</f>
        <v/>
      </c>
      <c r="R87" s="864"/>
      <c r="S87" s="864"/>
      <c r="T87" s="864"/>
      <c r="U87" s="864"/>
      <c r="V87" s="865"/>
      <c r="W87" s="863" t="str">
        <f>IF('Formular 3a_3'!W88&lt;1,"",'Formular 3a_3'!W88)</f>
        <v/>
      </c>
      <c r="X87" s="864"/>
      <c r="Y87" s="865"/>
      <c r="Z87" s="870" t="str">
        <f>IF('Formular 3a_3'!Z88&lt;1,"",'Formular 3a_3'!Z88)</f>
        <v/>
      </c>
      <c r="AA87" s="653"/>
    </row>
    <row r="88" spans="1:38" ht="10.199999999999999" customHeight="1" x14ac:dyDescent="0.25">
      <c r="A88" s="760"/>
      <c r="B88" s="866"/>
      <c r="C88" s="867"/>
      <c r="D88" s="867"/>
      <c r="E88" s="867"/>
      <c r="F88" s="868"/>
      <c r="G88" s="866"/>
      <c r="H88" s="867"/>
      <c r="I88" s="867"/>
      <c r="J88" s="867"/>
      <c r="K88" s="868"/>
      <c r="L88" s="866"/>
      <c r="M88" s="867"/>
      <c r="N88" s="867"/>
      <c r="O88" s="867"/>
      <c r="P88" s="868"/>
      <c r="Q88" s="866"/>
      <c r="R88" s="867"/>
      <c r="S88" s="867"/>
      <c r="T88" s="867"/>
      <c r="U88" s="867"/>
      <c r="V88" s="868"/>
      <c r="W88" s="866"/>
      <c r="X88" s="867"/>
      <c r="Y88" s="868"/>
      <c r="Z88" s="871"/>
      <c r="AA88" s="653"/>
    </row>
    <row r="89" spans="1:38" ht="10.199999999999999" customHeight="1" x14ac:dyDescent="0.25">
      <c r="A89" s="759">
        <v>117</v>
      </c>
      <c r="B89" s="863" t="str">
        <f>IF('Formular 3a_3'!B90&lt;1,"",'Formular 3a_3'!B90)</f>
        <v/>
      </c>
      <c r="C89" s="864"/>
      <c r="D89" s="864"/>
      <c r="E89" s="864"/>
      <c r="F89" s="865"/>
      <c r="G89" s="863" t="str">
        <f>IF('Formular 3a_3'!G90&lt;1,"",'Formular 3a_3'!G90)</f>
        <v/>
      </c>
      <c r="H89" s="864"/>
      <c r="I89" s="864"/>
      <c r="J89" s="864"/>
      <c r="K89" s="865"/>
      <c r="L89" s="869" t="str">
        <f>IF('Formular 3a_3'!O90&lt;1,"",'Formular 3a_3'!O90)</f>
        <v/>
      </c>
      <c r="M89" s="864"/>
      <c r="N89" s="864"/>
      <c r="O89" s="864"/>
      <c r="P89" s="865"/>
      <c r="Q89" s="863" t="str">
        <f>IF('Formular 3a_3'!S90&lt;1,"",'Formular 3a_3'!S90)</f>
        <v/>
      </c>
      <c r="R89" s="864"/>
      <c r="S89" s="864"/>
      <c r="T89" s="864"/>
      <c r="U89" s="864"/>
      <c r="V89" s="865"/>
      <c r="W89" s="863" t="str">
        <f>IF('Formular 3a_3'!W90&lt;1,"",'Formular 3a_3'!W90)</f>
        <v/>
      </c>
      <c r="X89" s="864"/>
      <c r="Y89" s="865"/>
      <c r="Z89" s="870" t="str">
        <f>IF('Formular 3a_3'!Z90&lt;1,"",'Formular 3a_3'!Z90)</f>
        <v/>
      </c>
      <c r="AA89" s="653"/>
    </row>
    <row r="90" spans="1:38" ht="10.199999999999999" customHeight="1" x14ac:dyDescent="0.25">
      <c r="A90" s="760"/>
      <c r="B90" s="866"/>
      <c r="C90" s="867"/>
      <c r="D90" s="867"/>
      <c r="E90" s="867"/>
      <c r="F90" s="868"/>
      <c r="G90" s="866"/>
      <c r="H90" s="867"/>
      <c r="I90" s="867"/>
      <c r="J90" s="867"/>
      <c r="K90" s="868"/>
      <c r="L90" s="866"/>
      <c r="M90" s="867"/>
      <c r="N90" s="867"/>
      <c r="O90" s="867"/>
      <c r="P90" s="868"/>
      <c r="Q90" s="866"/>
      <c r="R90" s="867"/>
      <c r="S90" s="867"/>
      <c r="T90" s="867"/>
      <c r="U90" s="867"/>
      <c r="V90" s="868"/>
      <c r="W90" s="866"/>
      <c r="X90" s="867"/>
      <c r="Y90" s="868"/>
      <c r="Z90" s="871"/>
      <c r="AA90" s="653"/>
    </row>
    <row r="91" spans="1:38" ht="10.199999999999999" customHeight="1" x14ac:dyDescent="0.25">
      <c r="A91" s="759">
        <v>118</v>
      </c>
      <c r="B91" s="863" t="str">
        <f>IF('Formular 3a_3'!B92&lt;1,"",'Formular 3a_3'!B92)</f>
        <v/>
      </c>
      <c r="C91" s="864"/>
      <c r="D91" s="864"/>
      <c r="E91" s="864"/>
      <c r="F91" s="865"/>
      <c r="G91" s="863" t="str">
        <f>IF('Formular 3a_3'!G92&lt;1,"",'Formular 3a_3'!G92)</f>
        <v/>
      </c>
      <c r="H91" s="864"/>
      <c r="I91" s="864"/>
      <c r="J91" s="864"/>
      <c r="K91" s="865"/>
      <c r="L91" s="869" t="str">
        <f>IF('Formular 3a_3'!O92&lt;1,"",'Formular 3a_3'!O92)</f>
        <v/>
      </c>
      <c r="M91" s="864"/>
      <c r="N91" s="864"/>
      <c r="O91" s="864"/>
      <c r="P91" s="865"/>
      <c r="Q91" s="863" t="str">
        <f>IF('Formular 3a_3'!S92&lt;1,"",'Formular 3a_3'!S92)</f>
        <v/>
      </c>
      <c r="R91" s="864"/>
      <c r="S91" s="864"/>
      <c r="T91" s="864"/>
      <c r="U91" s="864"/>
      <c r="V91" s="865"/>
      <c r="W91" s="863" t="str">
        <f>IF('Formular 3a_3'!W92&lt;1,"",'Formular 3a_3'!W92)</f>
        <v/>
      </c>
      <c r="X91" s="864"/>
      <c r="Y91" s="865"/>
      <c r="Z91" s="870" t="str">
        <f>IF('Formular 3a_3'!Z92&lt;1,"",'Formular 3a_3'!Z92)</f>
        <v/>
      </c>
      <c r="AA91" s="653"/>
    </row>
    <row r="92" spans="1:38" ht="10.199999999999999" customHeight="1" x14ac:dyDescent="0.25">
      <c r="A92" s="760"/>
      <c r="B92" s="866"/>
      <c r="C92" s="867"/>
      <c r="D92" s="867"/>
      <c r="E92" s="867"/>
      <c r="F92" s="868"/>
      <c r="G92" s="866"/>
      <c r="H92" s="867"/>
      <c r="I92" s="867"/>
      <c r="J92" s="867"/>
      <c r="K92" s="868"/>
      <c r="L92" s="866"/>
      <c r="M92" s="867"/>
      <c r="N92" s="867"/>
      <c r="O92" s="867"/>
      <c r="P92" s="868"/>
      <c r="Q92" s="866"/>
      <c r="R92" s="867"/>
      <c r="S92" s="867"/>
      <c r="T92" s="867"/>
      <c r="U92" s="867"/>
      <c r="V92" s="868"/>
      <c r="W92" s="866"/>
      <c r="X92" s="867"/>
      <c r="Y92" s="868"/>
      <c r="Z92" s="871"/>
      <c r="AA92" s="653"/>
      <c r="AB92" s="3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10.199999999999999" customHeight="1" x14ac:dyDescent="0.25">
      <c r="A93" s="759">
        <v>119</v>
      </c>
      <c r="B93" s="863" t="str">
        <f>IF('Formular 3a_3'!B94&lt;1,"",'Formular 3a_3'!B94)</f>
        <v/>
      </c>
      <c r="C93" s="864"/>
      <c r="D93" s="864"/>
      <c r="E93" s="864"/>
      <c r="F93" s="865"/>
      <c r="G93" s="863" t="str">
        <f>IF('Formular 3a_3'!G94&lt;1,"",'Formular 3a_3'!G94)</f>
        <v/>
      </c>
      <c r="H93" s="864"/>
      <c r="I93" s="864"/>
      <c r="J93" s="864"/>
      <c r="K93" s="865"/>
      <c r="L93" s="869" t="str">
        <f>IF('Formular 3a_3'!O94&lt;1,"",'Formular 3a_3'!O94)</f>
        <v/>
      </c>
      <c r="M93" s="864"/>
      <c r="N93" s="864"/>
      <c r="O93" s="864"/>
      <c r="P93" s="865"/>
      <c r="Q93" s="863" t="str">
        <f>IF('Formular 3a_3'!S94&lt;1,"",'Formular 3a_3'!S94)</f>
        <v/>
      </c>
      <c r="R93" s="864"/>
      <c r="S93" s="864"/>
      <c r="T93" s="864"/>
      <c r="U93" s="864"/>
      <c r="V93" s="865"/>
      <c r="W93" s="863" t="str">
        <f>IF('Formular 3a_3'!W94&lt;1,"",'Formular 3a_3'!W94)</f>
        <v/>
      </c>
      <c r="X93" s="864"/>
      <c r="Y93" s="865"/>
      <c r="Z93" s="870" t="str">
        <f>IF('Formular 3a_3'!Z94&lt;1,"",'Formular 3a_3'!Z94)</f>
        <v/>
      </c>
      <c r="AA93" s="653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10.199999999999999" customHeight="1" x14ac:dyDescent="0.25">
      <c r="A94" s="760"/>
      <c r="B94" s="866"/>
      <c r="C94" s="867"/>
      <c r="D94" s="867"/>
      <c r="E94" s="867"/>
      <c r="F94" s="868"/>
      <c r="G94" s="866"/>
      <c r="H94" s="867"/>
      <c r="I94" s="867"/>
      <c r="J94" s="867"/>
      <c r="K94" s="868"/>
      <c r="L94" s="866"/>
      <c r="M94" s="867"/>
      <c r="N94" s="867"/>
      <c r="O94" s="867"/>
      <c r="P94" s="868"/>
      <c r="Q94" s="866"/>
      <c r="R94" s="867"/>
      <c r="S94" s="867"/>
      <c r="T94" s="867"/>
      <c r="U94" s="867"/>
      <c r="V94" s="868"/>
      <c r="W94" s="866"/>
      <c r="X94" s="867"/>
      <c r="Y94" s="868"/>
      <c r="Z94" s="871"/>
      <c r="AA94" s="653"/>
      <c r="AB94" s="596"/>
      <c r="AC94" s="596"/>
      <c r="AD94" s="33"/>
      <c r="AE94" s="4"/>
      <c r="AF94" s="492"/>
      <c r="AG94" s="492"/>
      <c r="AH94" s="492"/>
      <c r="AI94" s="492"/>
      <c r="AJ94" s="4"/>
      <c r="AK94" s="4"/>
      <c r="AL94" s="4"/>
    </row>
    <row r="95" spans="1:38" ht="10.199999999999999" customHeight="1" x14ac:dyDescent="0.25">
      <c r="A95" s="759">
        <v>120</v>
      </c>
      <c r="B95" s="863" t="str">
        <f>IF('Formular 3a_3'!B96&lt;1,"",'Formular 3a_3'!B96)</f>
        <v/>
      </c>
      <c r="C95" s="864"/>
      <c r="D95" s="864"/>
      <c r="E95" s="864"/>
      <c r="F95" s="865"/>
      <c r="G95" s="863" t="str">
        <f>IF('Formular 3a_3'!G96&lt;1,"",'Formular 3a_3'!G96)</f>
        <v/>
      </c>
      <c r="H95" s="864"/>
      <c r="I95" s="864"/>
      <c r="J95" s="864"/>
      <c r="K95" s="865"/>
      <c r="L95" s="869" t="str">
        <f>IF('Formular 3a_3'!O96&lt;1,"",'Formular 3a_3'!O96)</f>
        <v/>
      </c>
      <c r="M95" s="864"/>
      <c r="N95" s="864"/>
      <c r="O95" s="864"/>
      <c r="P95" s="865"/>
      <c r="Q95" s="863" t="str">
        <f>IF('Formular 3a_3'!S96&lt;1,"",'Formular 3a_3'!S96)</f>
        <v/>
      </c>
      <c r="R95" s="864"/>
      <c r="S95" s="864"/>
      <c r="T95" s="864"/>
      <c r="U95" s="864"/>
      <c r="V95" s="865"/>
      <c r="W95" s="863" t="str">
        <f>IF('Formular 3a_3'!W96&lt;1,"",'Formular 3a_3'!W96)</f>
        <v/>
      </c>
      <c r="X95" s="864"/>
      <c r="Y95" s="865"/>
      <c r="Z95" s="870" t="str">
        <f>IF('Formular 3a_3'!Z96&lt;1,"",'Formular 3a_3'!Z96)</f>
        <v/>
      </c>
      <c r="AA95" s="653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10.199999999999999" customHeight="1" x14ac:dyDescent="0.25">
      <c r="A96" s="760"/>
      <c r="B96" s="866"/>
      <c r="C96" s="867"/>
      <c r="D96" s="867"/>
      <c r="E96" s="867"/>
      <c r="F96" s="868"/>
      <c r="G96" s="866"/>
      <c r="H96" s="867"/>
      <c r="I96" s="867"/>
      <c r="J96" s="867"/>
      <c r="K96" s="868"/>
      <c r="L96" s="866"/>
      <c r="M96" s="867"/>
      <c r="N96" s="867"/>
      <c r="O96" s="867"/>
      <c r="P96" s="868"/>
      <c r="Q96" s="866"/>
      <c r="R96" s="867"/>
      <c r="S96" s="867"/>
      <c r="T96" s="867"/>
      <c r="U96" s="867"/>
      <c r="V96" s="868"/>
      <c r="W96" s="866"/>
      <c r="X96" s="867"/>
      <c r="Y96" s="868"/>
      <c r="Z96" s="871"/>
      <c r="AA96" s="653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2:38" ht="10.199999999999999" customHeight="1" x14ac:dyDescent="0.25">
      <c r="AA97" s="653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2:38" ht="10.199999999999999" customHeight="1" x14ac:dyDescent="0.25">
      <c r="B98" s="696" t="s">
        <v>5</v>
      </c>
      <c r="C98" s="696"/>
      <c r="D98" s="696"/>
      <c r="E98" s="696"/>
      <c r="F98" s="696"/>
      <c r="G98" s="696"/>
      <c r="H98" s="696"/>
      <c r="I98" s="696"/>
      <c r="J98" s="696"/>
      <c r="K98" s="696"/>
      <c r="L98" s="696"/>
      <c r="M98" s="491"/>
      <c r="N98" s="849">
        <f>SUMPRODUCT(1*(LEN(B17:B95)&gt;0))+'Formular 3b_2'!N98</f>
        <v>0</v>
      </c>
      <c r="O98" s="850"/>
      <c r="P98" s="491"/>
      <c r="Q98" s="491"/>
      <c r="R98" s="491"/>
      <c r="AA98" s="653"/>
      <c r="AB98" s="4"/>
      <c r="AC98" s="4"/>
      <c r="AD98" s="19"/>
      <c r="AE98" s="4"/>
      <c r="AF98" s="4"/>
      <c r="AG98" s="4"/>
      <c r="AH98" s="4"/>
      <c r="AI98" s="4"/>
      <c r="AJ98" s="4"/>
      <c r="AK98" s="4"/>
      <c r="AL98" s="4"/>
    </row>
    <row r="99" spans="2:38" ht="10.199999999999999" customHeight="1" x14ac:dyDescent="0.25">
      <c r="B99" s="696"/>
      <c r="C99" s="696"/>
      <c r="D99" s="696"/>
      <c r="E99" s="696"/>
      <c r="F99" s="696"/>
      <c r="G99" s="696"/>
      <c r="H99" s="696"/>
      <c r="I99" s="696"/>
      <c r="J99" s="696"/>
      <c r="K99" s="696"/>
      <c r="L99" s="696"/>
      <c r="M99" s="491"/>
      <c r="N99" s="851"/>
      <c r="O99" s="852"/>
      <c r="P99" s="491"/>
      <c r="Q99" s="491"/>
      <c r="R99" s="491"/>
      <c r="AA99" s="653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2:38" ht="10.199999999999999" customHeight="1" x14ac:dyDescent="0.25">
      <c r="AA100" s="653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2:38" ht="10.199999999999999" customHeight="1" x14ac:dyDescent="0.25">
      <c r="B101" s="693" t="s">
        <v>44</v>
      </c>
      <c r="C101" s="693"/>
      <c r="D101" s="693"/>
      <c r="E101" s="693"/>
      <c r="F101" s="693"/>
      <c r="G101" s="693"/>
      <c r="H101" s="693"/>
      <c r="I101" s="693"/>
      <c r="J101" s="693"/>
      <c r="K101" s="693"/>
      <c r="L101" s="693"/>
      <c r="N101" s="849">
        <f>COUNTIF(Z17:Z95,"w")+('Formular 3b_2'!N101)</f>
        <v>0</v>
      </c>
      <c r="O101" s="850"/>
      <c r="Q101" s="853" t="str">
        <f>IF(N101&lt;1,"",N101/N98)</f>
        <v/>
      </c>
      <c r="R101" s="854"/>
      <c r="AA101" s="653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2:38" ht="10.199999999999999" customHeight="1" x14ac:dyDescent="0.25">
      <c r="B102" s="693"/>
      <c r="C102" s="693"/>
      <c r="D102" s="693"/>
      <c r="E102" s="693"/>
      <c r="F102" s="693"/>
      <c r="G102" s="693"/>
      <c r="H102" s="693"/>
      <c r="I102" s="693"/>
      <c r="J102" s="693"/>
      <c r="K102" s="693"/>
      <c r="L102" s="693"/>
      <c r="N102" s="851"/>
      <c r="O102" s="852"/>
      <c r="Q102" s="855"/>
      <c r="R102" s="856"/>
      <c r="AA102" s="653"/>
    </row>
    <row r="103" spans="2:38" ht="10.199999999999999" customHeight="1" x14ac:dyDescent="0.25">
      <c r="AA103" s="653"/>
    </row>
    <row r="104" spans="2:38" ht="10.199999999999999" customHeight="1" x14ac:dyDescent="0.25">
      <c r="B104" s="693" t="s">
        <v>45</v>
      </c>
      <c r="C104" s="693"/>
      <c r="D104" s="693"/>
      <c r="E104" s="693"/>
      <c r="F104" s="693"/>
      <c r="G104" s="693"/>
      <c r="H104" s="693"/>
      <c r="I104" s="693"/>
      <c r="J104" s="693"/>
      <c r="K104" s="693"/>
      <c r="L104" s="693"/>
      <c r="N104" s="849">
        <f>COUNTIF(Z17:Z95,"m")+('Formular 3b_2'!N104)</f>
        <v>0</v>
      </c>
      <c r="O104" s="850"/>
      <c r="Q104" s="853" t="str">
        <f>IF(N104&lt;1,"",N104/N98)</f>
        <v/>
      </c>
      <c r="R104" s="854"/>
      <c r="AA104" s="653"/>
    </row>
    <row r="105" spans="2:38" ht="10.199999999999999" customHeight="1" x14ac:dyDescent="0.25">
      <c r="B105" s="693"/>
      <c r="C105" s="693"/>
      <c r="D105" s="693"/>
      <c r="E105" s="693"/>
      <c r="F105" s="693"/>
      <c r="G105" s="693"/>
      <c r="H105" s="693"/>
      <c r="I105" s="693"/>
      <c r="J105" s="693"/>
      <c r="K105" s="693"/>
      <c r="L105" s="693"/>
      <c r="N105" s="851"/>
      <c r="O105" s="852"/>
      <c r="Q105" s="855"/>
      <c r="R105" s="856"/>
      <c r="AA105" s="653"/>
    </row>
    <row r="106" spans="2:38" ht="10.199999999999999" customHeight="1" x14ac:dyDescent="0.25">
      <c r="AA106" s="653"/>
    </row>
    <row r="107" spans="2:38" ht="10.199999999999999" customHeight="1" x14ac:dyDescent="0.25">
      <c r="B107" s="721" t="s">
        <v>52</v>
      </c>
      <c r="C107" s="693"/>
      <c r="D107" s="693"/>
      <c r="E107" s="693"/>
      <c r="F107" s="693"/>
      <c r="G107" s="693"/>
      <c r="H107" s="693"/>
      <c r="I107" s="693"/>
      <c r="J107" s="693"/>
      <c r="K107" s="693"/>
      <c r="L107" s="693"/>
      <c r="M107" s="693"/>
      <c r="N107" s="693"/>
      <c r="O107" s="693"/>
      <c r="P107" s="693"/>
      <c r="Q107" s="693"/>
      <c r="R107" s="503"/>
      <c r="S107" s="708" t="e">
        <f>IF(Dienststellendaten!G45&lt;1,"",Dienststellendaten!G45)</f>
        <v>#VALUE!</v>
      </c>
      <c r="T107" s="894"/>
      <c r="U107" s="894"/>
      <c r="V107" s="721" t="s">
        <v>53</v>
      </c>
      <c r="W107" s="693"/>
      <c r="X107" s="693"/>
      <c r="Y107" s="693"/>
      <c r="Z107" s="693"/>
      <c r="AA107" s="653"/>
    </row>
    <row r="108" spans="2:38" ht="10.199999999999999" customHeight="1" x14ac:dyDescent="0.25">
      <c r="B108" s="693"/>
      <c r="C108" s="693"/>
      <c r="D108" s="693"/>
      <c r="E108" s="693"/>
      <c r="F108" s="693"/>
      <c r="G108" s="693"/>
      <c r="H108" s="693"/>
      <c r="I108" s="693"/>
      <c r="J108" s="693"/>
      <c r="K108" s="693"/>
      <c r="L108" s="693"/>
      <c r="M108" s="693"/>
      <c r="N108" s="693"/>
      <c r="O108" s="693"/>
      <c r="P108" s="693"/>
      <c r="Q108" s="693"/>
      <c r="R108" s="503"/>
      <c r="S108" s="895"/>
      <c r="T108" s="895"/>
      <c r="U108" s="895"/>
      <c r="V108" s="693"/>
      <c r="W108" s="693"/>
      <c r="X108" s="693"/>
      <c r="Y108" s="693"/>
      <c r="Z108" s="693"/>
      <c r="AA108" s="653"/>
    </row>
    <row r="109" spans="2:38" ht="10.199999999999999" customHeight="1" x14ac:dyDescent="0.25">
      <c r="B109" s="721" t="s">
        <v>54</v>
      </c>
      <c r="C109" s="721"/>
      <c r="D109" s="721"/>
      <c r="E109" s="721"/>
      <c r="F109" s="721"/>
      <c r="G109" s="721"/>
      <c r="H109" s="721"/>
      <c r="I109" s="721"/>
      <c r="J109" s="721"/>
      <c r="K109" s="721"/>
      <c r="L109" s="721"/>
      <c r="M109" s="721"/>
      <c r="AA109" s="653"/>
    </row>
    <row r="110" spans="2:38" ht="10.199999999999999" customHeight="1" x14ac:dyDescent="0.25">
      <c r="B110" s="721"/>
      <c r="C110" s="721"/>
      <c r="D110" s="721"/>
      <c r="E110" s="721"/>
      <c r="F110" s="721"/>
      <c r="G110" s="721"/>
      <c r="H110" s="721"/>
      <c r="I110" s="721"/>
      <c r="J110" s="721"/>
      <c r="K110" s="721"/>
      <c r="L110" s="721"/>
      <c r="M110" s="721"/>
      <c r="AA110" s="653"/>
    </row>
    <row r="111" spans="2:38" ht="10.199999999999999" customHeight="1" x14ac:dyDescent="0.25">
      <c r="AA111" s="653"/>
    </row>
    <row r="112" spans="2:38" ht="9.6" customHeight="1" x14ac:dyDescent="0.25">
      <c r="B112" s="596"/>
      <c r="C112" s="596"/>
      <c r="D112" s="596"/>
      <c r="E112" s="596"/>
      <c r="F112" s="596"/>
      <c r="G112" s="596"/>
      <c r="J112" s="596"/>
      <c r="K112" s="596"/>
      <c r="L112" s="596"/>
      <c r="M112" s="596"/>
      <c r="N112" s="596"/>
      <c r="O112" s="596"/>
      <c r="R112" s="596"/>
      <c r="S112" s="596"/>
      <c r="T112" s="596"/>
      <c r="U112" s="596"/>
      <c r="V112" s="596"/>
      <c r="W112" s="596"/>
      <c r="AA112" s="653"/>
    </row>
    <row r="113" spans="2:27" ht="10.199999999999999" customHeight="1" x14ac:dyDescent="0.25">
      <c r="B113" s="627"/>
      <c r="C113" s="627"/>
      <c r="D113" s="627"/>
      <c r="E113" s="627"/>
      <c r="F113" s="627"/>
      <c r="G113" s="627"/>
      <c r="J113" s="627"/>
      <c r="K113" s="627"/>
      <c r="L113" s="627"/>
      <c r="M113" s="627"/>
      <c r="N113" s="627"/>
      <c r="O113" s="627"/>
      <c r="R113" s="627"/>
      <c r="S113" s="627"/>
      <c r="T113" s="627"/>
      <c r="U113" s="627"/>
      <c r="V113" s="627"/>
      <c r="W113" s="627"/>
      <c r="AA113" s="653"/>
    </row>
    <row r="114" spans="2:27" ht="10.199999999999999" customHeight="1" x14ac:dyDescent="0.25">
      <c r="AA114" s="653"/>
    </row>
    <row r="115" spans="2:27" ht="10.199999999999999" customHeight="1" x14ac:dyDescent="0.25">
      <c r="B115" s="591" t="s">
        <v>0</v>
      </c>
      <c r="C115" s="591"/>
      <c r="D115" s="591"/>
      <c r="E115" s="591"/>
      <c r="F115" s="591"/>
      <c r="G115" s="591"/>
      <c r="J115" s="591" t="s">
        <v>454</v>
      </c>
      <c r="K115" s="591"/>
      <c r="L115" s="591"/>
      <c r="M115" s="591"/>
      <c r="N115" s="591"/>
      <c r="O115" s="591"/>
      <c r="R115" s="591" t="s">
        <v>454</v>
      </c>
      <c r="S115" s="591"/>
      <c r="T115" s="591"/>
      <c r="U115" s="591"/>
      <c r="V115" s="591"/>
      <c r="W115" s="591"/>
      <c r="AA115" s="653"/>
    </row>
    <row r="116" spans="2:27" ht="10.199999999999999" customHeight="1" thickBot="1" x14ac:dyDescent="0.3">
      <c r="AA116" s="653"/>
    </row>
    <row r="117" spans="2:27" ht="10.199999999999999" customHeight="1" x14ac:dyDescent="0.25">
      <c r="B117" s="892" t="s">
        <v>1</v>
      </c>
      <c r="C117" s="543"/>
      <c r="D117" s="543"/>
      <c r="E117" s="543"/>
      <c r="F117" s="543"/>
      <c r="G117" s="480"/>
      <c r="H117" s="480"/>
      <c r="I117" s="480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"/>
      <c r="AA117" s="653"/>
    </row>
    <row r="118" spans="2:27" ht="10.199999999999999" customHeight="1" x14ac:dyDescent="0.25">
      <c r="B118" s="875"/>
      <c r="C118" s="546"/>
      <c r="D118" s="546"/>
      <c r="E118" s="546"/>
      <c r="F118" s="546"/>
      <c r="G118" s="481"/>
      <c r="H118" s="481"/>
      <c r="I118" s="481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653"/>
    </row>
    <row r="119" spans="2:27" ht="10.199999999999999" customHeight="1" x14ac:dyDescent="0.25">
      <c r="B119" s="875" t="s">
        <v>48</v>
      </c>
      <c r="C119" s="546"/>
      <c r="D119" s="546"/>
      <c r="E119" s="4"/>
      <c r="F119" s="897" t="str">
        <f>('Formular 3b_1'!F119)</f>
        <v/>
      </c>
      <c r="G119" s="897"/>
      <c r="H119" s="899"/>
      <c r="I119" s="546" t="s">
        <v>50</v>
      </c>
      <c r="J119" s="546"/>
      <c r="K119" s="546"/>
      <c r="L119" s="546"/>
      <c r="M119" s="546"/>
      <c r="N119" s="546"/>
      <c r="O119" s="546"/>
      <c r="P119" s="4"/>
      <c r="Q119" s="4"/>
      <c r="R119" s="546" t="s">
        <v>2</v>
      </c>
      <c r="S119" s="546"/>
      <c r="T119" s="546"/>
      <c r="U119" s="897" t="str">
        <f>IF('Formular 3b_1'!U119&lt;1,"",'Formular 3b_1'!U119)</f>
        <v/>
      </c>
      <c r="V119" s="897"/>
      <c r="W119" s="886"/>
      <c r="X119" s="4"/>
      <c r="Y119" s="4"/>
      <c r="Z119" s="5"/>
      <c r="AA119" s="653"/>
    </row>
    <row r="120" spans="2:27" ht="10.199999999999999" customHeight="1" x14ac:dyDescent="0.25">
      <c r="B120" s="875"/>
      <c r="C120" s="546"/>
      <c r="D120" s="546"/>
      <c r="E120" s="4"/>
      <c r="F120" s="898"/>
      <c r="G120" s="898"/>
      <c r="H120" s="900"/>
      <c r="I120" s="546"/>
      <c r="J120" s="546"/>
      <c r="K120" s="546"/>
      <c r="L120" s="546"/>
      <c r="M120" s="546"/>
      <c r="N120" s="546"/>
      <c r="O120" s="546"/>
      <c r="P120" s="4"/>
      <c r="Q120" s="4"/>
      <c r="R120" s="546"/>
      <c r="S120" s="546"/>
      <c r="T120" s="546"/>
      <c r="U120" s="898"/>
      <c r="V120" s="898"/>
      <c r="W120" s="888"/>
      <c r="X120" s="4"/>
      <c r="Y120" s="4"/>
      <c r="Z120" s="5"/>
      <c r="AA120" s="653"/>
    </row>
    <row r="121" spans="2:27" ht="10.199999999999999" customHeight="1" x14ac:dyDescent="0.25">
      <c r="B121" s="40"/>
      <c r="C121" s="473"/>
      <c r="D121" s="473"/>
      <c r="E121" s="473"/>
      <c r="F121" s="29"/>
      <c r="G121" s="29"/>
      <c r="H121" s="29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653"/>
    </row>
    <row r="122" spans="2:27" ht="10.199999999999999" customHeight="1" x14ac:dyDescent="0.25">
      <c r="B122" s="874" t="s">
        <v>49</v>
      </c>
      <c r="C122" s="546"/>
      <c r="D122" s="546"/>
      <c r="E122" s="482"/>
      <c r="F122" s="897" t="str">
        <f>('Formular 3b_1'!F122)</f>
        <v/>
      </c>
      <c r="G122" s="897"/>
      <c r="H122" s="886"/>
      <c r="I122" s="4"/>
      <c r="J122" s="4"/>
      <c r="K122" s="4"/>
      <c r="L122" s="4"/>
      <c r="M122" s="4"/>
      <c r="N122" s="4"/>
      <c r="O122" s="4"/>
      <c r="P122" s="4"/>
      <c r="Q122" s="546" t="s">
        <v>51</v>
      </c>
      <c r="R122" s="546"/>
      <c r="S122" s="546"/>
      <c r="T122" s="546"/>
      <c r="U122" s="897" t="str">
        <f>IF('Formular 3b_1'!U122&lt;1,"",'Formular 3b_1'!U122)</f>
        <v/>
      </c>
      <c r="V122" s="897"/>
      <c r="W122" s="886"/>
      <c r="X122" s="4"/>
      <c r="Y122" s="4"/>
      <c r="Z122" s="5"/>
      <c r="AA122" s="653"/>
    </row>
    <row r="123" spans="2:27" ht="10.199999999999999" customHeight="1" x14ac:dyDescent="0.25">
      <c r="B123" s="875"/>
      <c r="C123" s="546"/>
      <c r="D123" s="546"/>
      <c r="E123" s="473"/>
      <c r="F123" s="898"/>
      <c r="G123" s="898"/>
      <c r="H123" s="888"/>
      <c r="I123" s="4"/>
      <c r="J123" s="4"/>
      <c r="K123" s="4"/>
      <c r="L123" s="4"/>
      <c r="M123" s="4"/>
      <c r="N123" s="4"/>
      <c r="O123" s="4"/>
      <c r="P123" s="4"/>
      <c r="Q123" s="546"/>
      <c r="R123" s="546"/>
      <c r="S123" s="546"/>
      <c r="T123" s="546"/>
      <c r="U123" s="898"/>
      <c r="V123" s="898"/>
      <c r="W123" s="888"/>
      <c r="X123" s="4"/>
      <c r="Y123" s="4"/>
      <c r="Z123" s="5"/>
      <c r="AA123" s="653"/>
    </row>
    <row r="124" spans="2:27" ht="10.199999999999999" customHeight="1" thickBot="1" x14ac:dyDescent="0.3">
      <c r="B124" s="41"/>
      <c r="C124" s="42"/>
      <c r="D124" s="42"/>
      <c r="E124" s="42"/>
      <c r="F124" s="43"/>
      <c r="G124" s="43"/>
      <c r="H124" s="43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7"/>
      <c r="AA124" s="653"/>
    </row>
    <row r="125" spans="2:27" ht="10.199999999999999" customHeight="1" x14ac:dyDescent="0.25">
      <c r="B125" s="698" t="s">
        <v>8</v>
      </c>
      <c r="C125" s="698"/>
      <c r="D125" s="698"/>
      <c r="E125" s="698"/>
      <c r="F125" s="698"/>
      <c r="G125" s="698"/>
      <c r="H125" s="698"/>
      <c r="I125" s="698"/>
      <c r="J125" s="698"/>
      <c r="K125" s="69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653"/>
    </row>
    <row r="126" spans="2:27" ht="10.199999999999999" customHeight="1" x14ac:dyDescent="0.25">
      <c r="B126" s="698"/>
      <c r="C126" s="698"/>
      <c r="D126" s="698"/>
      <c r="E126" s="698"/>
      <c r="F126" s="698"/>
      <c r="G126" s="698"/>
      <c r="H126" s="698"/>
      <c r="I126" s="698"/>
      <c r="J126" s="698"/>
      <c r="K126" s="698"/>
      <c r="AA126" s="653"/>
    </row>
    <row r="127" spans="2:27" ht="10.199999999999999" customHeight="1" x14ac:dyDescent="0.25">
      <c r="B127" s="617" t="s">
        <v>9</v>
      </c>
      <c r="C127" s="617"/>
      <c r="D127" s="617"/>
      <c r="E127" s="617"/>
      <c r="F127" s="617"/>
      <c r="G127" s="617"/>
      <c r="H127" s="617"/>
      <c r="I127" s="617"/>
      <c r="J127" s="617"/>
      <c r="K127" s="617"/>
      <c r="L127" s="503"/>
      <c r="M127" s="503"/>
      <c r="AA127" s="653"/>
    </row>
    <row r="128" spans="2:27" ht="10.199999999999999" customHeight="1" x14ac:dyDescent="0.25">
      <c r="B128" s="503"/>
      <c r="C128" s="503"/>
      <c r="D128" s="503"/>
      <c r="E128" s="503"/>
      <c r="F128" s="503"/>
      <c r="G128" s="503"/>
      <c r="H128" s="503"/>
      <c r="I128" s="503"/>
      <c r="J128" s="503"/>
      <c r="K128" s="503"/>
      <c r="L128" s="503"/>
      <c r="M128" s="503"/>
      <c r="AA128" s="653"/>
    </row>
    <row r="129" spans="27:27" ht="10.199999999999999" customHeight="1" x14ac:dyDescent="0.25">
      <c r="AA129" s="653"/>
    </row>
    <row r="130" spans="27:27" ht="10.199999999999999" customHeight="1" x14ac:dyDescent="0.25">
      <c r="AA130" s="653"/>
    </row>
    <row r="131" spans="27:27" ht="10.199999999999999" customHeight="1" x14ac:dyDescent="0.25"/>
    <row r="132" spans="27:27" ht="10.199999999999999" customHeight="1" x14ac:dyDescent="0.25"/>
    <row r="133" spans="27:27" ht="10.199999999999999" customHeight="1" x14ac:dyDescent="0.25"/>
    <row r="134" spans="27:27" ht="10.199999999999999" customHeight="1" x14ac:dyDescent="0.25"/>
    <row r="135" spans="27:27" ht="10.199999999999999" customHeight="1" x14ac:dyDescent="0.25"/>
    <row r="136" spans="27:27" ht="10.199999999999999" customHeight="1" x14ac:dyDescent="0.25"/>
    <row r="137" spans="27:27" ht="10.199999999999999" customHeight="1" x14ac:dyDescent="0.25"/>
    <row r="138" spans="27:27" ht="10.199999999999999" customHeight="1" x14ac:dyDescent="0.25"/>
    <row r="139" spans="27:27" ht="10.199999999999999" customHeight="1" x14ac:dyDescent="0.25"/>
    <row r="140" spans="27:27" ht="10.199999999999999" customHeight="1" x14ac:dyDescent="0.25"/>
    <row r="141" spans="27:27" ht="10.199999999999999" customHeight="1" x14ac:dyDescent="0.25"/>
    <row r="142" spans="27:27" ht="10.199999999999999" customHeight="1" x14ac:dyDescent="0.25"/>
    <row r="143" spans="27:27" ht="10.199999999999999" customHeight="1" x14ac:dyDescent="0.25"/>
    <row r="144" spans="27:27" ht="10.199999999999999" customHeight="1" x14ac:dyDescent="0.25"/>
    <row r="145" ht="10.199999999999999" customHeight="1" x14ac:dyDescent="0.25"/>
  </sheetData>
  <sheetProtection algorithmName="SHA-512" hashValue="eVPyXxuWTK1NfQ+ueGSeO2k5pfKRlO9ugnTkSgzwDqU4RIYXHifFb8eIlrw2Ip+eteW+ZjzkDa2jSsVfvbJClg==" saltValue="IQbdHQYmJmdq9xtC/BRL/g==" spinCount="100000" sheet="1" objects="1" scenarios="1" selectLockedCells="1"/>
  <mergeCells count="333">
    <mergeCell ref="V6:Y7"/>
    <mergeCell ref="B8:Z9"/>
    <mergeCell ref="B10:Z11"/>
    <mergeCell ref="A14:A16"/>
    <mergeCell ref="B14:F16"/>
    <mergeCell ref="G14:K16"/>
    <mergeCell ref="L14:P16"/>
    <mergeCell ref="Q14:V16"/>
    <mergeCell ref="W14:Y16"/>
    <mergeCell ref="Z14:Z16"/>
    <mergeCell ref="B6:T7"/>
    <mergeCell ref="Z17:Z18"/>
    <mergeCell ref="A19:A20"/>
    <mergeCell ref="B19:F20"/>
    <mergeCell ref="G19:K20"/>
    <mergeCell ref="L19:P20"/>
    <mergeCell ref="Q19:V20"/>
    <mergeCell ref="W19:Y20"/>
    <mergeCell ref="Z19:Z20"/>
    <mergeCell ref="A17:A18"/>
    <mergeCell ref="B17:F18"/>
    <mergeCell ref="G17:K18"/>
    <mergeCell ref="L17:P18"/>
    <mergeCell ref="Q17:V18"/>
    <mergeCell ref="W17:Y18"/>
    <mergeCell ref="Z21:Z22"/>
    <mergeCell ref="A23:A24"/>
    <mergeCell ref="B23:F24"/>
    <mergeCell ref="G23:K24"/>
    <mergeCell ref="L23:P24"/>
    <mergeCell ref="Q23:V24"/>
    <mergeCell ref="W23:Y24"/>
    <mergeCell ref="Z23:Z24"/>
    <mergeCell ref="A21:A22"/>
    <mergeCell ref="B21:F22"/>
    <mergeCell ref="G21:K22"/>
    <mergeCell ref="L21:P22"/>
    <mergeCell ref="Q21:V22"/>
    <mergeCell ref="W21:Y22"/>
    <mergeCell ref="Z25:Z26"/>
    <mergeCell ref="A27:A28"/>
    <mergeCell ref="B27:F28"/>
    <mergeCell ref="G27:K28"/>
    <mergeCell ref="L27:P28"/>
    <mergeCell ref="Q27:V28"/>
    <mergeCell ref="W27:Y28"/>
    <mergeCell ref="Z27:Z28"/>
    <mergeCell ref="A25:A26"/>
    <mergeCell ref="B25:F26"/>
    <mergeCell ref="G25:K26"/>
    <mergeCell ref="L25:P26"/>
    <mergeCell ref="Q25:V26"/>
    <mergeCell ref="W25:Y26"/>
    <mergeCell ref="Z29:Z30"/>
    <mergeCell ref="A31:A32"/>
    <mergeCell ref="B31:F32"/>
    <mergeCell ref="G31:K32"/>
    <mergeCell ref="L31:P32"/>
    <mergeCell ref="Q31:V32"/>
    <mergeCell ref="W31:Y32"/>
    <mergeCell ref="Z31:Z32"/>
    <mergeCell ref="A29:A30"/>
    <mergeCell ref="B29:F30"/>
    <mergeCell ref="G29:K30"/>
    <mergeCell ref="L29:P30"/>
    <mergeCell ref="Q29:V30"/>
    <mergeCell ref="W29:Y30"/>
    <mergeCell ref="Z33:Z34"/>
    <mergeCell ref="A35:A36"/>
    <mergeCell ref="B35:F36"/>
    <mergeCell ref="G35:K36"/>
    <mergeCell ref="L35:P36"/>
    <mergeCell ref="Q35:V36"/>
    <mergeCell ref="W35:Y36"/>
    <mergeCell ref="Z35:Z36"/>
    <mergeCell ref="A33:A34"/>
    <mergeCell ref="B33:F34"/>
    <mergeCell ref="G33:K34"/>
    <mergeCell ref="L33:P34"/>
    <mergeCell ref="Q33:V34"/>
    <mergeCell ref="W33:Y34"/>
    <mergeCell ref="Z37:Z38"/>
    <mergeCell ref="A39:A40"/>
    <mergeCell ref="B39:F40"/>
    <mergeCell ref="G39:K40"/>
    <mergeCell ref="L39:P40"/>
    <mergeCell ref="Q39:V40"/>
    <mergeCell ref="W39:Y40"/>
    <mergeCell ref="Z39:Z40"/>
    <mergeCell ref="A37:A38"/>
    <mergeCell ref="B37:F38"/>
    <mergeCell ref="G37:K38"/>
    <mergeCell ref="L37:P38"/>
    <mergeCell ref="Q37:V38"/>
    <mergeCell ref="W37:Y38"/>
    <mergeCell ref="Z41:Z42"/>
    <mergeCell ref="A43:A44"/>
    <mergeCell ref="B43:F44"/>
    <mergeCell ref="G43:K44"/>
    <mergeCell ref="L43:P44"/>
    <mergeCell ref="Q43:V44"/>
    <mergeCell ref="W43:Y44"/>
    <mergeCell ref="Z43:Z44"/>
    <mergeCell ref="A41:A42"/>
    <mergeCell ref="B41:F42"/>
    <mergeCell ref="G41:K42"/>
    <mergeCell ref="L41:P42"/>
    <mergeCell ref="Q41:V42"/>
    <mergeCell ref="W41:Y42"/>
    <mergeCell ref="Z45:Z46"/>
    <mergeCell ref="A47:A48"/>
    <mergeCell ref="B47:F48"/>
    <mergeCell ref="G47:K48"/>
    <mergeCell ref="L47:P48"/>
    <mergeCell ref="Q47:V48"/>
    <mergeCell ref="W47:Y48"/>
    <mergeCell ref="Z47:Z48"/>
    <mergeCell ref="A45:A46"/>
    <mergeCell ref="B45:F46"/>
    <mergeCell ref="G45:K46"/>
    <mergeCell ref="L45:P46"/>
    <mergeCell ref="Q45:V46"/>
    <mergeCell ref="W45:Y46"/>
    <mergeCell ref="Z49:Z50"/>
    <mergeCell ref="A51:A52"/>
    <mergeCell ref="B51:F52"/>
    <mergeCell ref="G51:K52"/>
    <mergeCell ref="L51:P52"/>
    <mergeCell ref="Q51:V52"/>
    <mergeCell ref="W51:Y52"/>
    <mergeCell ref="Z51:Z52"/>
    <mergeCell ref="A49:A50"/>
    <mergeCell ref="B49:F50"/>
    <mergeCell ref="G49:K50"/>
    <mergeCell ref="L49:P50"/>
    <mergeCell ref="Q49:V50"/>
    <mergeCell ref="W49:Y50"/>
    <mergeCell ref="Z53:Z54"/>
    <mergeCell ref="A55:A56"/>
    <mergeCell ref="B55:F56"/>
    <mergeCell ref="G55:K56"/>
    <mergeCell ref="L55:P56"/>
    <mergeCell ref="Q55:V56"/>
    <mergeCell ref="W55:Y56"/>
    <mergeCell ref="Z55:Z56"/>
    <mergeCell ref="A53:A54"/>
    <mergeCell ref="B53:F54"/>
    <mergeCell ref="G53:K54"/>
    <mergeCell ref="L53:P54"/>
    <mergeCell ref="Q53:V54"/>
    <mergeCell ref="W53:Y54"/>
    <mergeCell ref="Z57:Z58"/>
    <mergeCell ref="A59:A60"/>
    <mergeCell ref="B59:F60"/>
    <mergeCell ref="G59:K60"/>
    <mergeCell ref="L59:P60"/>
    <mergeCell ref="Q59:V60"/>
    <mergeCell ref="W59:Y60"/>
    <mergeCell ref="Z59:Z60"/>
    <mergeCell ref="A57:A58"/>
    <mergeCell ref="B57:F58"/>
    <mergeCell ref="G57:K58"/>
    <mergeCell ref="L57:P58"/>
    <mergeCell ref="Q57:V58"/>
    <mergeCell ref="W57:Y58"/>
    <mergeCell ref="Z61:Z62"/>
    <mergeCell ref="A63:A64"/>
    <mergeCell ref="B63:F64"/>
    <mergeCell ref="G63:K64"/>
    <mergeCell ref="L63:P64"/>
    <mergeCell ref="Q63:V64"/>
    <mergeCell ref="W63:Y64"/>
    <mergeCell ref="Z63:Z64"/>
    <mergeCell ref="A61:A62"/>
    <mergeCell ref="B61:F62"/>
    <mergeCell ref="G61:K62"/>
    <mergeCell ref="L61:P62"/>
    <mergeCell ref="Q61:V62"/>
    <mergeCell ref="W61:Y62"/>
    <mergeCell ref="Z65:Z66"/>
    <mergeCell ref="A67:A68"/>
    <mergeCell ref="B67:F68"/>
    <mergeCell ref="G67:K68"/>
    <mergeCell ref="L67:P68"/>
    <mergeCell ref="Q67:V68"/>
    <mergeCell ref="W67:Y68"/>
    <mergeCell ref="Z67:Z68"/>
    <mergeCell ref="A65:A66"/>
    <mergeCell ref="B65:F66"/>
    <mergeCell ref="G65:K66"/>
    <mergeCell ref="L65:P66"/>
    <mergeCell ref="Q65:V66"/>
    <mergeCell ref="W65:Y66"/>
    <mergeCell ref="Z69:Z70"/>
    <mergeCell ref="A71:A72"/>
    <mergeCell ref="B71:F72"/>
    <mergeCell ref="G71:K72"/>
    <mergeCell ref="L71:P72"/>
    <mergeCell ref="Q71:V72"/>
    <mergeCell ref="W71:Y72"/>
    <mergeCell ref="Z71:Z72"/>
    <mergeCell ref="A69:A70"/>
    <mergeCell ref="B69:F70"/>
    <mergeCell ref="G69:K70"/>
    <mergeCell ref="L69:P70"/>
    <mergeCell ref="Q69:V70"/>
    <mergeCell ref="W69:Y70"/>
    <mergeCell ref="Z73:Z74"/>
    <mergeCell ref="AB74:AC74"/>
    <mergeCell ref="A75:A76"/>
    <mergeCell ref="B75:F76"/>
    <mergeCell ref="G75:K76"/>
    <mergeCell ref="L75:P76"/>
    <mergeCell ref="Q75:V76"/>
    <mergeCell ref="W75:Y76"/>
    <mergeCell ref="Z75:Z76"/>
    <mergeCell ref="A73:A74"/>
    <mergeCell ref="B73:F74"/>
    <mergeCell ref="G73:K74"/>
    <mergeCell ref="L73:P74"/>
    <mergeCell ref="Q73:V74"/>
    <mergeCell ref="W73:Y74"/>
    <mergeCell ref="AA1:AA130"/>
    <mergeCell ref="B2:C3"/>
    <mergeCell ref="E2:G3"/>
    <mergeCell ref="I2:S3"/>
    <mergeCell ref="V2:Y3"/>
    <mergeCell ref="B4:D4"/>
    <mergeCell ref="E4:G4"/>
    <mergeCell ref="I4:S4"/>
    <mergeCell ref="V4:Y5"/>
    <mergeCell ref="Z77:Z78"/>
    <mergeCell ref="A79:A80"/>
    <mergeCell ref="B79:F80"/>
    <mergeCell ref="G79:K80"/>
    <mergeCell ref="L79:P80"/>
    <mergeCell ref="Q79:V80"/>
    <mergeCell ref="W79:Y80"/>
    <mergeCell ref="Z79:Z80"/>
    <mergeCell ref="A77:A78"/>
    <mergeCell ref="B77:F78"/>
    <mergeCell ref="G77:K78"/>
    <mergeCell ref="L77:P78"/>
    <mergeCell ref="Q77:V78"/>
    <mergeCell ref="W77:Y78"/>
    <mergeCell ref="AB84:AC84"/>
    <mergeCell ref="A85:A86"/>
    <mergeCell ref="B85:F86"/>
    <mergeCell ref="G85:K86"/>
    <mergeCell ref="L85:P86"/>
    <mergeCell ref="Q85:V86"/>
    <mergeCell ref="W85:Y86"/>
    <mergeCell ref="Z85:Z86"/>
    <mergeCell ref="Z81:Z82"/>
    <mergeCell ref="A83:A84"/>
    <mergeCell ref="B83:F84"/>
    <mergeCell ref="G83:K84"/>
    <mergeCell ref="L83:P84"/>
    <mergeCell ref="Q83:V84"/>
    <mergeCell ref="W83:Y84"/>
    <mergeCell ref="Z83:Z84"/>
    <mergeCell ref="A81:A82"/>
    <mergeCell ref="B81:F82"/>
    <mergeCell ref="G81:K82"/>
    <mergeCell ref="L81:P82"/>
    <mergeCell ref="Q81:V82"/>
    <mergeCell ref="W81:Y82"/>
    <mergeCell ref="B107:R108"/>
    <mergeCell ref="S107:U108"/>
    <mergeCell ref="V107:Z108"/>
    <mergeCell ref="B109:M110"/>
    <mergeCell ref="B112:G113"/>
    <mergeCell ref="J112:O113"/>
    <mergeCell ref="R112:W113"/>
    <mergeCell ref="B98:L99"/>
    <mergeCell ref="N98:O99"/>
    <mergeCell ref="B101:L102"/>
    <mergeCell ref="N101:O102"/>
    <mergeCell ref="Q101:R102"/>
    <mergeCell ref="B104:L105"/>
    <mergeCell ref="N104:O105"/>
    <mergeCell ref="Q104:R105"/>
    <mergeCell ref="B122:D123"/>
    <mergeCell ref="F122:H123"/>
    <mergeCell ref="Q122:T123"/>
    <mergeCell ref="U122:W123"/>
    <mergeCell ref="B125:K126"/>
    <mergeCell ref="B127:M128"/>
    <mergeCell ref="B115:G115"/>
    <mergeCell ref="J115:O115"/>
    <mergeCell ref="R115:W115"/>
    <mergeCell ref="B117:F118"/>
    <mergeCell ref="B119:D120"/>
    <mergeCell ref="F119:H120"/>
    <mergeCell ref="I119:O120"/>
    <mergeCell ref="R119:T120"/>
    <mergeCell ref="U119:W120"/>
    <mergeCell ref="A87:A88"/>
    <mergeCell ref="B87:F88"/>
    <mergeCell ref="G87:K88"/>
    <mergeCell ref="L87:P88"/>
    <mergeCell ref="Q87:V88"/>
    <mergeCell ref="W87:Y88"/>
    <mergeCell ref="Z87:Z88"/>
    <mergeCell ref="A89:A90"/>
    <mergeCell ref="B89:F90"/>
    <mergeCell ref="G89:K90"/>
    <mergeCell ref="L89:P90"/>
    <mergeCell ref="Q89:V90"/>
    <mergeCell ref="W89:Y90"/>
    <mergeCell ref="Z89:Z90"/>
    <mergeCell ref="AB94:AC94"/>
    <mergeCell ref="A95:A96"/>
    <mergeCell ref="B95:F96"/>
    <mergeCell ref="G95:K96"/>
    <mergeCell ref="L95:P96"/>
    <mergeCell ref="Q95:V96"/>
    <mergeCell ref="W95:Y96"/>
    <mergeCell ref="Z95:Z96"/>
    <mergeCell ref="A91:A92"/>
    <mergeCell ref="B91:F92"/>
    <mergeCell ref="G91:K92"/>
    <mergeCell ref="L91:P92"/>
    <mergeCell ref="Q91:V92"/>
    <mergeCell ref="W91:Y92"/>
    <mergeCell ref="Z91:Z92"/>
    <mergeCell ref="A93:A94"/>
    <mergeCell ref="B93:F94"/>
    <mergeCell ref="G93:K94"/>
    <mergeCell ref="L93:P94"/>
    <mergeCell ref="Q93:V94"/>
    <mergeCell ref="W93:Y94"/>
    <mergeCell ref="Z93:Z94"/>
  </mergeCells>
  <pageMargins left="0.7" right="0.7" top="0.78740157499999996" bottom="0.78740157499999996" header="0.3" footer="0.3"/>
  <pageSetup paperSize="9" scale="6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2">
    <tabColor theme="3" tint="0.39997558519241921"/>
  </sheetPr>
  <dimension ref="A1:AC152"/>
  <sheetViews>
    <sheetView showGridLines="0" zoomScaleNormal="100" workbookViewId="0">
      <selection activeCell="B18" sqref="B18:F19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A1" s="652" t="s">
        <v>466</v>
      </c>
    </row>
    <row r="2" spans="1:27" ht="10.199999999999999" customHeight="1" x14ac:dyDescent="0.25"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516</v>
      </c>
      <c r="W2" s="530"/>
      <c r="X2" s="530"/>
      <c r="Y2" s="530"/>
      <c r="AA2" s="653"/>
    </row>
    <row r="3" spans="1:27" ht="10.199999999999999" customHeight="1" x14ac:dyDescent="0.25">
      <c r="B3" s="663"/>
      <c r="C3" s="664"/>
      <c r="D3" s="50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AA3" s="653"/>
    </row>
    <row r="4" spans="1:27" ht="10.199999999999999" customHeight="1" x14ac:dyDescent="0.25">
      <c r="B4" s="677" t="s">
        <v>18</v>
      </c>
      <c r="C4" s="677"/>
      <c r="D4" s="677"/>
      <c r="E4" s="678" t="s">
        <v>43</v>
      </c>
      <c r="F4" s="679"/>
      <c r="G4" s="679"/>
      <c r="I4" s="680" t="s">
        <v>435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V4" s="903" t="s">
        <v>433</v>
      </c>
      <c r="W4" s="904"/>
      <c r="X4" s="904"/>
      <c r="Y4" s="904"/>
      <c r="AA4" s="653"/>
    </row>
    <row r="5" spans="1:27" ht="10.199999999999999" customHeight="1" x14ac:dyDescent="0.25">
      <c r="B5" s="30"/>
      <c r="C5" s="30"/>
      <c r="D5" s="30"/>
      <c r="G5" s="30"/>
      <c r="H5" s="30"/>
      <c r="I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904"/>
      <c r="W5" s="904"/>
      <c r="X5" s="904"/>
      <c r="Y5" s="904"/>
      <c r="AA5" s="653"/>
    </row>
    <row r="6" spans="1:27" ht="9.6" customHeight="1" x14ac:dyDescent="0.25">
      <c r="AA6" s="653"/>
    </row>
    <row r="7" spans="1:27" ht="10.199999999999999" customHeight="1" x14ac:dyDescent="0.4">
      <c r="B7" s="844" t="s">
        <v>510</v>
      </c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483"/>
      <c r="V7" s="905" t="s">
        <v>423</v>
      </c>
      <c r="W7" s="905"/>
      <c r="X7" s="905"/>
      <c r="Y7" s="905"/>
      <c r="Z7" s="483"/>
      <c r="AA7" s="653"/>
    </row>
    <row r="8" spans="1:27" ht="10.199999999999999" customHeight="1" x14ac:dyDescent="0.4">
      <c r="B8" s="845"/>
      <c r="C8" s="845"/>
      <c r="D8" s="845"/>
      <c r="E8" s="845"/>
      <c r="F8" s="845"/>
      <c r="G8" s="845"/>
      <c r="H8" s="845"/>
      <c r="I8" s="845"/>
      <c r="J8" s="845"/>
      <c r="K8" s="845"/>
      <c r="L8" s="845"/>
      <c r="M8" s="845"/>
      <c r="N8" s="845"/>
      <c r="O8" s="845"/>
      <c r="P8" s="845"/>
      <c r="Q8" s="845"/>
      <c r="R8" s="845"/>
      <c r="S8" s="845"/>
      <c r="T8" s="845"/>
      <c r="U8" s="483"/>
      <c r="V8" s="905"/>
      <c r="W8" s="905"/>
      <c r="X8" s="905"/>
      <c r="Y8" s="905"/>
      <c r="Z8" s="483"/>
      <c r="AA8" s="653"/>
    </row>
    <row r="9" spans="1:27" ht="10.199999999999999" customHeight="1" x14ac:dyDescent="0.25">
      <c r="B9" s="683" t="s">
        <v>58</v>
      </c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683"/>
      <c r="AA9" s="653"/>
    </row>
    <row r="10" spans="1:27" ht="10.199999999999999" customHeight="1" x14ac:dyDescent="0.25"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53"/>
    </row>
    <row r="11" spans="1:27" ht="10.199999999999999" customHeight="1" x14ac:dyDescent="0.25">
      <c r="B11" s="684" t="s">
        <v>59</v>
      </c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2"/>
      <c r="X11" s="512"/>
      <c r="Y11" s="512"/>
      <c r="Z11" s="512"/>
      <c r="AA11" s="653"/>
    </row>
    <row r="12" spans="1:27" ht="10.199999999999999" customHeight="1" x14ac:dyDescent="0.25"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  <c r="X12" s="512"/>
      <c r="Y12" s="512"/>
      <c r="Z12" s="512"/>
      <c r="AA12" s="653"/>
    </row>
    <row r="13" spans="1:27" ht="10.199999999999999" customHeight="1" x14ac:dyDescent="0.25">
      <c r="AA13" s="653"/>
    </row>
    <row r="14" spans="1:27" ht="10.199999999999999" customHeight="1" x14ac:dyDescent="0.25">
      <c r="AA14" s="653"/>
    </row>
    <row r="15" spans="1:27" ht="10.199999999999999" customHeight="1" x14ac:dyDescent="0.25">
      <c r="A15" s="798" t="s">
        <v>24</v>
      </c>
      <c r="B15" s="801" t="s">
        <v>41</v>
      </c>
      <c r="C15" s="802"/>
      <c r="D15" s="802"/>
      <c r="E15" s="802"/>
      <c r="F15" s="803"/>
      <c r="G15" s="801" t="s">
        <v>42</v>
      </c>
      <c r="H15" s="802"/>
      <c r="I15" s="802"/>
      <c r="J15" s="802"/>
      <c r="K15" s="803"/>
      <c r="L15" s="810" t="s">
        <v>40</v>
      </c>
      <c r="M15" s="811"/>
      <c r="N15" s="812"/>
      <c r="O15" s="810" t="s">
        <v>39</v>
      </c>
      <c r="P15" s="811"/>
      <c r="Q15" s="811"/>
      <c r="R15" s="812"/>
      <c r="S15" s="819" t="s">
        <v>25</v>
      </c>
      <c r="T15" s="820"/>
      <c r="U15" s="820"/>
      <c r="V15" s="821"/>
      <c r="W15" s="810" t="s">
        <v>38</v>
      </c>
      <c r="X15" s="835"/>
      <c r="Y15" s="836"/>
      <c r="Z15" s="846" t="s">
        <v>26</v>
      </c>
      <c r="AA15" s="653"/>
    </row>
    <row r="16" spans="1:27" ht="10.199999999999999" customHeight="1" x14ac:dyDescent="0.25">
      <c r="A16" s="799"/>
      <c r="B16" s="804"/>
      <c r="C16" s="805"/>
      <c r="D16" s="805"/>
      <c r="E16" s="805"/>
      <c r="F16" s="806"/>
      <c r="G16" s="804"/>
      <c r="H16" s="805"/>
      <c r="I16" s="805"/>
      <c r="J16" s="805"/>
      <c r="K16" s="806"/>
      <c r="L16" s="813"/>
      <c r="M16" s="814"/>
      <c r="N16" s="815"/>
      <c r="O16" s="813"/>
      <c r="P16" s="814"/>
      <c r="Q16" s="814"/>
      <c r="R16" s="815"/>
      <c r="S16" s="822"/>
      <c r="T16" s="823"/>
      <c r="U16" s="823"/>
      <c r="V16" s="824"/>
      <c r="W16" s="837"/>
      <c r="X16" s="838"/>
      <c r="Y16" s="839"/>
      <c r="Z16" s="799"/>
      <c r="AA16" s="653"/>
    </row>
    <row r="17" spans="1:29" ht="10.199999999999999" customHeight="1" x14ac:dyDescent="0.25">
      <c r="A17" s="800"/>
      <c r="B17" s="807"/>
      <c r="C17" s="808"/>
      <c r="D17" s="808"/>
      <c r="E17" s="808"/>
      <c r="F17" s="809"/>
      <c r="G17" s="807"/>
      <c r="H17" s="808"/>
      <c r="I17" s="808"/>
      <c r="J17" s="808"/>
      <c r="K17" s="809"/>
      <c r="L17" s="816"/>
      <c r="M17" s="817"/>
      <c r="N17" s="818"/>
      <c r="O17" s="816"/>
      <c r="P17" s="817"/>
      <c r="Q17" s="817"/>
      <c r="R17" s="818"/>
      <c r="S17" s="825"/>
      <c r="T17" s="826"/>
      <c r="U17" s="826"/>
      <c r="V17" s="827"/>
      <c r="W17" s="840"/>
      <c r="X17" s="841"/>
      <c r="Y17" s="842"/>
      <c r="Z17" s="847"/>
      <c r="AA17" s="653"/>
    </row>
    <row r="18" spans="1:29" ht="10.199999999999999" customHeight="1" x14ac:dyDescent="0.25">
      <c r="A18" s="759">
        <v>1</v>
      </c>
      <c r="B18" s="761"/>
      <c r="C18" s="767"/>
      <c r="D18" s="767"/>
      <c r="E18" s="767"/>
      <c r="F18" s="768"/>
      <c r="G18" s="761"/>
      <c r="H18" s="767"/>
      <c r="I18" s="767"/>
      <c r="J18" s="767"/>
      <c r="K18" s="768"/>
      <c r="L18" s="770"/>
      <c r="M18" s="778"/>
      <c r="N18" s="779"/>
      <c r="O18" s="761"/>
      <c r="P18" s="767"/>
      <c r="Q18" s="767"/>
      <c r="R18" s="768"/>
      <c r="S18" s="761"/>
      <c r="T18" s="767"/>
      <c r="U18" s="767"/>
      <c r="V18" s="768"/>
      <c r="W18" s="761"/>
      <c r="X18" s="767"/>
      <c r="Y18" s="768"/>
      <c r="Z18" s="776"/>
      <c r="AA18" s="653"/>
    </row>
    <row r="19" spans="1:29" ht="10.199999999999999" customHeight="1" x14ac:dyDescent="0.25">
      <c r="A19" s="760"/>
      <c r="B19" s="769"/>
      <c r="C19" s="601"/>
      <c r="D19" s="601"/>
      <c r="E19" s="601"/>
      <c r="F19" s="602"/>
      <c r="G19" s="769"/>
      <c r="H19" s="601"/>
      <c r="I19" s="601"/>
      <c r="J19" s="601"/>
      <c r="K19" s="602"/>
      <c r="L19" s="780"/>
      <c r="M19" s="781"/>
      <c r="N19" s="782"/>
      <c r="O19" s="769"/>
      <c r="P19" s="601"/>
      <c r="Q19" s="601"/>
      <c r="R19" s="602"/>
      <c r="S19" s="769"/>
      <c r="T19" s="601"/>
      <c r="U19" s="601"/>
      <c r="V19" s="602"/>
      <c r="W19" s="769"/>
      <c r="X19" s="601"/>
      <c r="Y19" s="602"/>
      <c r="Z19" s="777"/>
      <c r="AA19" s="653"/>
    </row>
    <row r="20" spans="1:29" ht="10.199999999999999" customHeight="1" x14ac:dyDescent="0.25">
      <c r="A20" s="759">
        <v>2</v>
      </c>
      <c r="B20" s="761"/>
      <c r="C20" s="767"/>
      <c r="D20" s="767"/>
      <c r="E20" s="767"/>
      <c r="F20" s="768"/>
      <c r="G20" s="761"/>
      <c r="H20" s="767"/>
      <c r="I20" s="767"/>
      <c r="J20" s="767"/>
      <c r="K20" s="768"/>
      <c r="L20" s="770"/>
      <c r="M20" s="778"/>
      <c r="N20" s="779"/>
      <c r="O20" s="761"/>
      <c r="P20" s="767"/>
      <c r="Q20" s="767"/>
      <c r="R20" s="768"/>
      <c r="S20" s="761"/>
      <c r="T20" s="767"/>
      <c r="U20" s="767"/>
      <c r="V20" s="768"/>
      <c r="W20" s="761"/>
      <c r="X20" s="767"/>
      <c r="Y20" s="768"/>
      <c r="Z20" s="776"/>
      <c r="AA20" s="653"/>
    </row>
    <row r="21" spans="1:29" ht="10.199999999999999" customHeight="1" x14ac:dyDescent="0.25">
      <c r="A21" s="760"/>
      <c r="B21" s="769"/>
      <c r="C21" s="601"/>
      <c r="D21" s="601"/>
      <c r="E21" s="601"/>
      <c r="F21" s="602"/>
      <c r="G21" s="769"/>
      <c r="H21" s="601"/>
      <c r="I21" s="601"/>
      <c r="J21" s="601"/>
      <c r="K21" s="602"/>
      <c r="L21" s="780"/>
      <c r="M21" s="781"/>
      <c r="N21" s="782"/>
      <c r="O21" s="769"/>
      <c r="P21" s="601"/>
      <c r="Q21" s="601"/>
      <c r="R21" s="602"/>
      <c r="S21" s="769"/>
      <c r="T21" s="601"/>
      <c r="U21" s="601"/>
      <c r="V21" s="602"/>
      <c r="W21" s="769"/>
      <c r="X21" s="601"/>
      <c r="Y21" s="602"/>
      <c r="Z21" s="777"/>
      <c r="AA21" s="653"/>
    </row>
    <row r="22" spans="1:29" ht="10.199999999999999" customHeight="1" x14ac:dyDescent="0.25">
      <c r="A22" s="759">
        <v>3</v>
      </c>
      <c r="B22" s="761"/>
      <c r="C22" s="767"/>
      <c r="D22" s="767"/>
      <c r="E22" s="767"/>
      <c r="F22" s="768"/>
      <c r="G22" s="761"/>
      <c r="H22" s="767"/>
      <c r="I22" s="767"/>
      <c r="J22" s="767"/>
      <c r="K22" s="768"/>
      <c r="L22" s="770"/>
      <c r="M22" s="778"/>
      <c r="N22" s="779"/>
      <c r="O22" s="761"/>
      <c r="P22" s="767"/>
      <c r="Q22" s="767"/>
      <c r="R22" s="768"/>
      <c r="S22" s="761"/>
      <c r="T22" s="767"/>
      <c r="U22" s="767"/>
      <c r="V22" s="768"/>
      <c r="W22" s="761"/>
      <c r="X22" s="767"/>
      <c r="Y22" s="768"/>
      <c r="Z22" s="776"/>
      <c r="AA22" s="653"/>
    </row>
    <row r="23" spans="1:29" ht="10.199999999999999" customHeight="1" x14ac:dyDescent="0.25">
      <c r="A23" s="760"/>
      <c r="B23" s="769"/>
      <c r="C23" s="601"/>
      <c r="D23" s="601"/>
      <c r="E23" s="601"/>
      <c r="F23" s="602"/>
      <c r="G23" s="769"/>
      <c r="H23" s="601"/>
      <c r="I23" s="601"/>
      <c r="J23" s="601"/>
      <c r="K23" s="602"/>
      <c r="L23" s="780"/>
      <c r="M23" s="781"/>
      <c r="N23" s="782"/>
      <c r="O23" s="769"/>
      <c r="P23" s="601"/>
      <c r="Q23" s="601"/>
      <c r="R23" s="602"/>
      <c r="S23" s="769"/>
      <c r="T23" s="601"/>
      <c r="U23" s="601"/>
      <c r="V23" s="602"/>
      <c r="W23" s="769"/>
      <c r="X23" s="601"/>
      <c r="Y23" s="602"/>
      <c r="Z23" s="777"/>
      <c r="AA23" s="653"/>
    </row>
    <row r="24" spans="1:29" ht="10.199999999999999" customHeight="1" x14ac:dyDescent="0.25">
      <c r="A24" s="759">
        <v>4</v>
      </c>
      <c r="B24" s="761"/>
      <c r="C24" s="767"/>
      <c r="D24" s="767"/>
      <c r="E24" s="767"/>
      <c r="F24" s="768"/>
      <c r="G24" s="761"/>
      <c r="H24" s="767"/>
      <c r="I24" s="767"/>
      <c r="J24" s="767"/>
      <c r="K24" s="768"/>
      <c r="L24" s="770"/>
      <c r="M24" s="778"/>
      <c r="N24" s="779"/>
      <c r="O24" s="761"/>
      <c r="P24" s="767"/>
      <c r="Q24" s="767"/>
      <c r="R24" s="768"/>
      <c r="S24" s="761"/>
      <c r="T24" s="767"/>
      <c r="U24" s="767"/>
      <c r="V24" s="768"/>
      <c r="W24" s="761"/>
      <c r="X24" s="767"/>
      <c r="Y24" s="768"/>
      <c r="Z24" s="776"/>
      <c r="AA24" s="653"/>
    </row>
    <row r="25" spans="1:29" ht="10.199999999999999" customHeight="1" x14ac:dyDescent="0.25">
      <c r="A25" s="760"/>
      <c r="B25" s="769"/>
      <c r="C25" s="601"/>
      <c r="D25" s="601"/>
      <c r="E25" s="601"/>
      <c r="F25" s="602"/>
      <c r="G25" s="769"/>
      <c r="H25" s="601"/>
      <c r="I25" s="601"/>
      <c r="J25" s="601"/>
      <c r="K25" s="602"/>
      <c r="L25" s="780"/>
      <c r="M25" s="781"/>
      <c r="N25" s="782"/>
      <c r="O25" s="769"/>
      <c r="P25" s="601"/>
      <c r="Q25" s="601"/>
      <c r="R25" s="602"/>
      <c r="S25" s="769"/>
      <c r="T25" s="601"/>
      <c r="U25" s="601"/>
      <c r="V25" s="602"/>
      <c r="W25" s="769"/>
      <c r="X25" s="601"/>
      <c r="Y25" s="602"/>
      <c r="Z25" s="777"/>
      <c r="AA25" s="653"/>
    </row>
    <row r="26" spans="1:29" ht="10.199999999999999" customHeight="1" x14ac:dyDescent="0.25">
      <c r="A26" s="759">
        <v>5</v>
      </c>
      <c r="B26" s="761"/>
      <c r="C26" s="767"/>
      <c r="D26" s="767"/>
      <c r="E26" s="767"/>
      <c r="F26" s="768"/>
      <c r="G26" s="761"/>
      <c r="H26" s="767"/>
      <c r="I26" s="767"/>
      <c r="J26" s="767"/>
      <c r="K26" s="768"/>
      <c r="L26" s="770"/>
      <c r="M26" s="778"/>
      <c r="N26" s="779"/>
      <c r="O26" s="761"/>
      <c r="P26" s="767"/>
      <c r="Q26" s="767"/>
      <c r="R26" s="768"/>
      <c r="S26" s="761"/>
      <c r="T26" s="767"/>
      <c r="U26" s="767"/>
      <c r="V26" s="768"/>
      <c r="W26" s="761"/>
      <c r="X26" s="767"/>
      <c r="Y26" s="768"/>
      <c r="Z26" s="776"/>
      <c r="AA26" s="653"/>
    </row>
    <row r="27" spans="1:29" ht="10.199999999999999" customHeight="1" x14ac:dyDescent="0.25">
      <c r="A27" s="760"/>
      <c r="B27" s="769"/>
      <c r="C27" s="601"/>
      <c r="D27" s="601"/>
      <c r="E27" s="601"/>
      <c r="F27" s="602"/>
      <c r="G27" s="769"/>
      <c r="H27" s="601"/>
      <c r="I27" s="601"/>
      <c r="J27" s="601"/>
      <c r="K27" s="602"/>
      <c r="L27" s="780"/>
      <c r="M27" s="781"/>
      <c r="N27" s="782"/>
      <c r="O27" s="769"/>
      <c r="P27" s="601"/>
      <c r="Q27" s="601"/>
      <c r="R27" s="602"/>
      <c r="S27" s="769"/>
      <c r="T27" s="601"/>
      <c r="U27" s="601"/>
      <c r="V27" s="602"/>
      <c r="W27" s="769"/>
      <c r="X27" s="601"/>
      <c r="Y27" s="602"/>
      <c r="Z27" s="777"/>
      <c r="AA27" s="653"/>
    </row>
    <row r="28" spans="1:29" ht="10.199999999999999" customHeight="1" x14ac:dyDescent="0.25">
      <c r="A28" s="759">
        <v>6</v>
      </c>
      <c r="B28" s="761"/>
      <c r="C28" s="767"/>
      <c r="D28" s="767"/>
      <c r="E28" s="767"/>
      <c r="F28" s="768"/>
      <c r="G28" s="761"/>
      <c r="H28" s="767"/>
      <c r="I28" s="767"/>
      <c r="J28" s="767"/>
      <c r="K28" s="768"/>
      <c r="L28" s="770"/>
      <c r="M28" s="771"/>
      <c r="N28" s="772"/>
      <c r="O28" s="761"/>
      <c r="P28" s="767"/>
      <c r="Q28" s="767"/>
      <c r="R28" s="768"/>
      <c r="S28" s="761"/>
      <c r="T28" s="767"/>
      <c r="U28" s="767"/>
      <c r="V28" s="768"/>
      <c r="W28" s="761"/>
      <c r="X28" s="767"/>
      <c r="Y28" s="768"/>
      <c r="Z28" s="776"/>
      <c r="AA28" s="653"/>
      <c r="AB28" s="32"/>
      <c r="AC28" s="32"/>
    </row>
    <row r="29" spans="1:29" ht="10.199999999999999" customHeight="1" x14ac:dyDescent="0.25">
      <c r="A29" s="760"/>
      <c r="B29" s="769"/>
      <c r="C29" s="601"/>
      <c r="D29" s="601"/>
      <c r="E29" s="601"/>
      <c r="F29" s="602"/>
      <c r="G29" s="769"/>
      <c r="H29" s="601"/>
      <c r="I29" s="601"/>
      <c r="J29" s="601"/>
      <c r="K29" s="602"/>
      <c r="L29" s="773"/>
      <c r="M29" s="774"/>
      <c r="N29" s="775"/>
      <c r="O29" s="769"/>
      <c r="P29" s="601"/>
      <c r="Q29" s="601"/>
      <c r="R29" s="602"/>
      <c r="S29" s="769"/>
      <c r="T29" s="601"/>
      <c r="U29" s="601"/>
      <c r="V29" s="602"/>
      <c r="W29" s="769"/>
      <c r="X29" s="601"/>
      <c r="Y29" s="602"/>
      <c r="Z29" s="777"/>
      <c r="AA29" s="653"/>
    </row>
    <row r="30" spans="1:29" ht="10.199999999999999" customHeight="1" x14ac:dyDescent="0.25">
      <c r="A30" s="759">
        <v>7</v>
      </c>
      <c r="B30" s="761"/>
      <c r="C30" s="767"/>
      <c r="D30" s="767"/>
      <c r="E30" s="767"/>
      <c r="F30" s="768"/>
      <c r="G30" s="761"/>
      <c r="H30" s="767"/>
      <c r="I30" s="767"/>
      <c r="J30" s="767"/>
      <c r="K30" s="768"/>
      <c r="L30" s="770"/>
      <c r="M30" s="771"/>
      <c r="N30" s="772"/>
      <c r="O30" s="761"/>
      <c r="P30" s="767"/>
      <c r="Q30" s="767"/>
      <c r="R30" s="768"/>
      <c r="S30" s="761"/>
      <c r="T30" s="767"/>
      <c r="U30" s="767"/>
      <c r="V30" s="768"/>
      <c r="W30" s="761"/>
      <c r="X30" s="767"/>
      <c r="Y30" s="768"/>
      <c r="Z30" s="776"/>
      <c r="AA30" s="653"/>
    </row>
    <row r="31" spans="1:29" ht="10.199999999999999" customHeight="1" x14ac:dyDescent="0.25">
      <c r="A31" s="760"/>
      <c r="B31" s="769"/>
      <c r="C31" s="601"/>
      <c r="D31" s="601"/>
      <c r="E31" s="601"/>
      <c r="F31" s="602"/>
      <c r="G31" s="769"/>
      <c r="H31" s="601"/>
      <c r="I31" s="601"/>
      <c r="J31" s="601"/>
      <c r="K31" s="602"/>
      <c r="L31" s="773"/>
      <c r="M31" s="774"/>
      <c r="N31" s="775"/>
      <c r="O31" s="769"/>
      <c r="P31" s="601"/>
      <c r="Q31" s="601"/>
      <c r="R31" s="602"/>
      <c r="S31" s="769"/>
      <c r="T31" s="601"/>
      <c r="U31" s="601"/>
      <c r="V31" s="602"/>
      <c r="W31" s="769"/>
      <c r="X31" s="601"/>
      <c r="Y31" s="602"/>
      <c r="Z31" s="777"/>
      <c r="AA31" s="653"/>
    </row>
    <row r="32" spans="1:29" ht="10.199999999999999" customHeight="1" x14ac:dyDescent="0.25">
      <c r="A32" s="759">
        <v>8</v>
      </c>
      <c r="B32" s="761"/>
      <c r="C32" s="767"/>
      <c r="D32" s="767"/>
      <c r="E32" s="767"/>
      <c r="F32" s="768"/>
      <c r="G32" s="761"/>
      <c r="H32" s="767"/>
      <c r="I32" s="767"/>
      <c r="J32" s="767"/>
      <c r="K32" s="768"/>
      <c r="L32" s="770"/>
      <c r="M32" s="771"/>
      <c r="N32" s="772"/>
      <c r="O32" s="761"/>
      <c r="P32" s="767"/>
      <c r="Q32" s="767"/>
      <c r="R32" s="768"/>
      <c r="S32" s="761"/>
      <c r="T32" s="767"/>
      <c r="U32" s="767"/>
      <c r="V32" s="768"/>
      <c r="W32" s="761"/>
      <c r="X32" s="767"/>
      <c r="Y32" s="768"/>
      <c r="Z32" s="776"/>
      <c r="AA32" s="653"/>
    </row>
    <row r="33" spans="1:27" ht="10.199999999999999" customHeight="1" x14ac:dyDescent="0.25">
      <c r="A33" s="760"/>
      <c r="B33" s="769"/>
      <c r="C33" s="601"/>
      <c r="D33" s="601"/>
      <c r="E33" s="601"/>
      <c r="F33" s="602"/>
      <c r="G33" s="769"/>
      <c r="H33" s="601"/>
      <c r="I33" s="601"/>
      <c r="J33" s="601"/>
      <c r="K33" s="602"/>
      <c r="L33" s="773"/>
      <c r="M33" s="774"/>
      <c r="N33" s="775"/>
      <c r="O33" s="769"/>
      <c r="P33" s="601"/>
      <c r="Q33" s="601"/>
      <c r="R33" s="602"/>
      <c r="S33" s="769"/>
      <c r="T33" s="601"/>
      <c r="U33" s="601"/>
      <c r="V33" s="602"/>
      <c r="W33" s="769"/>
      <c r="X33" s="601"/>
      <c r="Y33" s="602"/>
      <c r="Z33" s="777"/>
      <c r="AA33" s="653"/>
    </row>
    <row r="34" spans="1:27" ht="10.199999999999999" customHeight="1" x14ac:dyDescent="0.25">
      <c r="A34" s="759">
        <v>9</v>
      </c>
      <c r="B34" s="761"/>
      <c r="C34" s="767"/>
      <c r="D34" s="767"/>
      <c r="E34" s="767"/>
      <c r="F34" s="768"/>
      <c r="G34" s="761"/>
      <c r="H34" s="767"/>
      <c r="I34" s="767"/>
      <c r="J34" s="767"/>
      <c r="K34" s="768"/>
      <c r="L34" s="770"/>
      <c r="M34" s="771"/>
      <c r="N34" s="772"/>
      <c r="O34" s="761"/>
      <c r="P34" s="767"/>
      <c r="Q34" s="767"/>
      <c r="R34" s="768"/>
      <c r="S34" s="761"/>
      <c r="T34" s="767"/>
      <c r="U34" s="767"/>
      <c r="V34" s="768"/>
      <c r="W34" s="761"/>
      <c r="X34" s="767"/>
      <c r="Y34" s="768"/>
      <c r="Z34" s="776"/>
      <c r="AA34" s="653"/>
    </row>
    <row r="35" spans="1:27" ht="10.199999999999999" customHeight="1" x14ac:dyDescent="0.25">
      <c r="A35" s="760"/>
      <c r="B35" s="769"/>
      <c r="C35" s="601"/>
      <c r="D35" s="601"/>
      <c r="E35" s="601"/>
      <c r="F35" s="602"/>
      <c r="G35" s="769"/>
      <c r="H35" s="601"/>
      <c r="I35" s="601"/>
      <c r="J35" s="601"/>
      <c r="K35" s="602"/>
      <c r="L35" s="773"/>
      <c r="M35" s="774"/>
      <c r="N35" s="775"/>
      <c r="O35" s="769"/>
      <c r="P35" s="601"/>
      <c r="Q35" s="601"/>
      <c r="R35" s="602"/>
      <c r="S35" s="769"/>
      <c r="T35" s="601"/>
      <c r="U35" s="601"/>
      <c r="V35" s="602"/>
      <c r="W35" s="769"/>
      <c r="X35" s="601"/>
      <c r="Y35" s="602"/>
      <c r="Z35" s="777"/>
      <c r="AA35" s="653"/>
    </row>
    <row r="36" spans="1:27" ht="10.199999999999999" customHeight="1" x14ac:dyDescent="0.25">
      <c r="A36" s="759">
        <v>10</v>
      </c>
      <c r="B36" s="761"/>
      <c r="C36" s="767"/>
      <c r="D36" s="767"/>
      <c r="E36" s="767"/>
      <c r="F36" s="768"/>
      <c r="G36" s="761"/>
      <c r="H36" s="767"/>
      <c r="I36" s="767"/>
      <c r="J36" s="767"/>
      <c r="K36" s="768"/>
      <c r="L36" s="770"/>
      <c r="M36" s="771"/>
      <c r="N36" s="772"/>
      <c r="O36" s="761"/>
      <c r="P36" s="767"/>
      <c r="Q36" s="767"/>
      <c r="R36" s="768"/>
      <c r="S36" s="761"/>
      <c r="T36" s="767"/>
      <c r="U36" s="767"/>
      <c r="V36" s="768"/>
      <c r="W36" s="761"/>
      <c r="X36" s="767"/>
      <c r="Y36" s="768"/>
      <c r="Z36" s="776"/>
      <c r="AA36" s="653"/>
    </row>
    <row r="37" spans="1:27" ht="10.199999999999999" customHeight="1" x14ac:dyDescent="0.25">
      <c r="A37" s="760"/>
      <c r="B37" s="769"/>
      <c r="C37" s="601"/>
      <c r="D37" s="601"/>
      <c r="E37" s="601"/>
      <c r="F37" s="602"/>
      <c r="G37" s="769"/>
      <c r="H37" s="601"/>
      <c r="I37" s="601"/>
      <c r="J37" s="601"/>
      <c r="K37" s="602"/>
      <c r="L37" s="773"/>
      <c r="M37" s="774"/>
      <c r="N37" s="775"/>
      <c r="O37" s="769"/>
      <c r="P37" s="601"/>
      <c r="Q37" s="601"/>
      <c r="R37" s="602"/>
      <c r="S37" s="769"/>
      <c r="T37" s="601"/>
      <c r="U37" s="601"/>
      <c r="V37" s="602"/>
      <c r="W37" s="769"/>
      <c r="X37" s="601"/>
      <c r="Y37" s="602"/>
      <c r="Z37" s="777"/>
      <c r="AA37" s="653"/>
    </row>
    <row r="38" spans="1:27" ht="10.199999999999999" customHeight="1" x14ac:dyDescent="0.25">
      <c r="A38" s="759">
        <v>11</v>
      </c>
      <c r="B38" s="761"/>
      <c r="C38" s="767"/>
      <c r="D38" s="767"/>
      <c r="E38" s="767"/>
      <c r="F38" s="768"/>
      <c r="G38" s="761"/>
      <c r="H38" s="767"/>
      <c r="I38" s="767"/>
      <c r="J38" s="767"/>
      <c r="K38" s="768"/>
      <c r="L38" s="770"/>
      <c r="M38" s="771"/>
      <c r="N38" s="772"/>
      <c r="O38" s="761"/>
      <c r="P38" s="767"/>
      <c r="Q38" s="767"/>
      <c r="R38" s="768"/>
      <c r="S38" s="761"/>
      <c r="T38" s="767"/>
      <c r="U38" s="767"/>
      <c r="V38" s="768"/>
      <c r="W38" s="761"/>
      <c r="X38" s="767"/>
      <c r="Y38" s="768"/>
      <c r="Z38" s="776"/>
      <c r="AA38" s="653"/>
    </row>
    <row r="39" spans="1:27" ht="10.199999999999999" customHeight="1" x14ac:dyDescent="0.25">
      <c r="A39" s="760"/>
      <c r="B39" s="769"/>
      <c r="C39" s="601"/>
      <c r="D39" s="601"/>
      <c r="E39" s="601"/>
      <c r="F39" s="602"/>
      <c r="G39" s="769"/>
      <c r="H39" s="601"/>
      <c r="I39" s="601"/>
      <c r="J39" s="601"/>
      <c r="K39" s="602"/>
      <c r="L39" s="773"/>
      <c r="M39" s="774"/>
      <c r="N39" s="775"/>
      <c r="O39" s="769"/>
      <c r="P39" s="601"/>
      <c r="Q39" s="601"/>
      <c r="R39" s="602"/>
      <c r="S39" s="769"/>
      <c r="T39" s="601"/>
      <c r="U39" s="601"/>
      <c r="V39" s="602"/>
      <c r="W39" s="769"/>
      <c r="X39" s="601"/>
      <c r="Y39" s="602"/>
      <c r="Z39" s="777"/>
      <c r="AA39" s="653"/>
    </row>
    <row r="40" spans="1:27" ht="10.199999999999999" customHeight="1" x14ac:dyDescent="0.25">
      <c r="A40" s="759">
        <v>12</v>
      </c>
      <c r="B40" s="761"/>
      <c r="C40" s="767"/>
      <c r="D40" s="767"/>
      <c r="E40" s="767"/>
      <c r="F40" s="768"/>
      <c r="G40" s="761"/>
      <c r="H40" s="767"/>
      <c r="I40" s="767"/>
      <c r="J40" s="767"/>
      <c r="K40" s="768"/>
      <c r="L40" s="770"/>
      <c r="M40" s="771"/>
      <c r="N40" s="772"/>
      <c r="O40" s="761"/>
      <c r="P40" s="767"/>
      <c r="Q40" s="767"/>
      <c r="R40" s="768"/>
      <c r="S40" s="761"/>
      <c r="T40" s="767"/>
      <c r="U40" s="767"/>
      <c r="V40" s="768"/>
      <c r="W40" s="761"/>
      <c r="X40" s="767"/>
      <c r="Y40" s="768"/>
      <c r="Z40" s="776"/>
      <c r="AA40" s="653"/>
    </row>
    <row r="41" spans="1:27" ht="10.199999999999999" customHeight="1" x14ac:dyDescent="0.25">
      <c r="A41" s="760"/>
      <c r="B41" s="769"/>
      <c r="C41" s="601"/>
      <c r="D41" s="601"/>
      <c r="E41" s="601"/>
      <c r="F41" s="602"/>
      <c r="G41" s="769"/>
      <c r="H41" s="601"/>
      <c r="I41" s="601"/>
      <c r="J41" s="601"/>
      <c r="K41" s="602"/>
      <c r="L41" s="773"/>
      <c r="M41" s="774"/>
      <c r="N41" s="775"/>
      <c r="O41" s="769"/>
      <c r="P41" s="601"/>
      <c r="Q41" s="601"/>
      <c r="R41" s="602"/>
      <c r="S41" s="769"/>
      <c r="T41" s="601"/>
      <c r="U41" s="601"/>
      <c r="V41" s="602"/>
      <c r="W41" s="769"/>
      <c r="X41" s="601"/>
      <c r="Y41" s="602"/>
      <c r="Z41" s="777"/>
      <c r="AA41" s="653"/>
    </row>
    <row r="42" spans="1:27" ht="10.199999999999999" customHeight="1" x14ac:dyDescent="0.25">
      <c r="A42" s="759">
        <v>13</v>
      </c>
      <c r="B42" s="761"/>
      <c r="C42" s="767"/>
      <c r="D42" s="767"/>
      <c r="E42" s="767"/>
      <c r="F42" s="768"/>
      <c r="G42" s="761"/>
      <c r="H42" s="767"/>
      <c r="I42" s="767"/>
      <c r="J42" s="767"/>
      <c r="K42" s="768"/>
      <c r="L42" s="770"/>
      <c r="M42" s="771"/>
      <c r="N42" s="772"/>
      <c r="O42" s="761"/>
      <c r="P42" s="767"/>
      <c r="Q42" s="767"/>
      <c r="R42" s="768"/>
      <c r="S42" s="761"/>
      <c r="T42" s="767"/>
      <c r="U42" s="767"/>
      <c r="V42" s="768"/>
      <c r="W42" s="761"/>
      <c r="X42" s="767"/>
      <c r="Y42" s="768"/>
      <c r="Z42" s="776"/>
      <c r="AA42" s="653"/>
    </row>
    <row r="43" spans="1:27" ht="10.199999999999999" customHeight="1" x14ac:dyDescent="0.25">
      <c r="A43" s="760"/>
      <c r="B43" s="769"/>
      <c r="C43" s="601"/>
      <c r="D43" s="601"/>
      <c r="E43" s="601"/>
      <c r="F43" s="602"/>
      <c r="G43" s="769"/>
      <c r="H43" s="601"/>
      <c r="I43" s="601"/>
      <c r="J43" s="601"/>
      <c r="K43" s="602"/>
      <c r="L43" s="773"/>
      <c r="M43" s="774"/>
      <c r="N43" s="775"/>
      <c r="O43" s="769"/>
      <c r="P43" s="601"/>
      <c r="Q43" s="601"/>
      <c r="R43" s="602"/>
      <c r="S43" s="769"/>
      <c r="T43" s="601"/>
      <c r="U43" s="601"/>
      <c r="V43" s="602"/>
      <c r="W43" s="769"/>
      <c r="X43" s="601"/>
      <c r="Y43" s="602"/>
      <c r="Z43" s="777"/>
      <c r="AA43" s="653"/>
    </row>
    <row r="44" spans="1:27" ht="10.199999999999999" customHeight="1" x14ac:dyDescent="0.25">
      <c r="A44" s="759">
        <v>14</v>
      </c>
      <c r="B44" s="761"/>
      <c r="C44" s="767"/>
      <c r="D44" s="767"/>
      <c r="E44" s="767"/>
      <c r="F44" s="768"/>
      <c r="G44" s="761"/>
      <c r="H44" s="767"/>
      <c r="I44" s="767"/>
      <c r="J44" s="767"/>
      <c r="K44" s="768"/>
      <c r="L44" s="770"/>
      <c r="M44" s="771"/>
      <c r="N44" s="772"/>
      <c r="O44" s="761"/>
      <c r="P44" s="767"/>
      <c r="Q44" s="767"/>
      <c r="R44" s="768"/>
      <c r="S44" s="761"/>
      <c r="T44" s="767"/>
      <c r="U44" s="767"/>
      <c r="V44" s="768"/>
      <c r="W44" s="761"/>
      <c r="X44" s="767"/>
      <c r="Y44" s="768"/>
      <c r="Z44" s="776"/>
      <c r="AA44" s="653"/>
    </row>
    <row r="45" spans="1:27" ht="10.199999999999999" customHeight="1" x14ac:dyDescent="0.25">
      <c r="A45" s="760"/>
      <c r="B45" s="769"/>
      <c r="C45" s="601"/>
      <c r="D45" s="601"/>
      <c r="E45" s="601"/>
      <c r="F45" s="602"/>
      <c r="G45" s="769"/>
      <c r="H45" s="601"/>
      <c r="I45" s="601"/>
      <c r="J45" s="601"/>
      <c r="K45" s="602"/>
      <c r="L45" s="773"/>
      <c r="M45" s="774"/>
      <c r="N45" s="775"/>
      <c r="O45" s="769"/>
      <c r="P45" s="601"/>
      <c r="Q45" s="601"/>
      <c r="R45" s="602"/>
      <c r="S45" s="769"/>
      <c r="T45" s="601"/>
      <c r="U45" s="601"/>
      <c r="V45" s="602"/>
      <c r="W45" s="769"/>
      <c r="X45" s="601"/>
      <c r="Y45" s="602"/>
      <c r="Z45" s="777"/>
      <c r="AA45" s="653"/>
    </row>
    <row r="46" spans="1:27" ht="10.199999999999999" customHeight="1" x14ac:dyDescent="0.25">
      <c r="A46" s="759">
        <v>15</v>
      </c>
      <c r="B46" s="761"/>
      <c r="C46" s="767"/>
      <c r="D46" s="767"/>
      <c r="E46" s="767"/>
      <c r="F46" s="768"/>
      <c r="G46" s="761"/>
      <c r="H46" s="767"/>
      <c r="I46" s="767"/>
      <c r="J46" s="767"/>
      <c r="K46" s="768"/>
      <c r="L46" s="770"/>
      <c r="M46" s="771"/>
      <c r="N46" s="772"/>
      <c r="O46" s="761"/>
      <c r="P46" s="767"/>
      <c r="Q46" s="767"/>
      <c r="R46" s="768"/>
      <c r="S46" s="761"/>
      <c r="T46" s="767"/>
      <c r="U46" s="767"/>
      <c r="V46" s="768"/>
      <c r="W46" s="761"/>
      <c r="X46" s="767"/>
      <c r="Y46" s="768"/>
      <c r="Z46" s="776"/>
      <c r="AA46" s="653"/>
    </row>
    <row r="47" spans="1:27" ht="10.199999999999999" customHeight="1" x14ac:dyDescent="0.25">
      <c r="A47" s="760"/>
      <c r="B47" s="769"/>
      <c r="C47" s="601"/>
      <c r="D47" s="601"/>
      <c r="E47" s="601"/>
      <c r="F47" s="602"/>
      <c r="G47" s="769"/>
      <c r="H47" s="601"/>
      <c r="I47" s="601"/>
      <c r="J47" s="601"/>
      <c r="K47" s="602"/>
      <c r="L47" s="773"/>
      <c r="M47" s="774"/>
      <c r="N47" s="775"/>
      <c r="O47" s="769"/>
      <c r="P47" s="601"/>
      <c r="Q47" s="601"/>
      <c r="R47" s="602"/>
      <c r="S47" s="769"/>
      <c r="T47" s="601"/>
      <c r="U47" s="601"/>
      <c r="V47" s="602"/>
      <c r="W47" s="769"/>
      <c r="X47" s="601"/>
      <c r="Y47" s="602"/>
      <c r="Z47" s="777"/>
      <c r="AA47" s="653"/>
    </row>
    <row r="48" spans="1:27" ht="10.199999999999999" customHeight="1" x14ac:dyDescent="0.25">
      <c r="A48" s="759">
        <v>16</v>
      </c>
      <c r="B48" s="761"/>
      <c r="C48" s="767"/>
      <c r="D48" s="767"/>
      <c r="E48" s="767"/>
      <c r="F48" s="768"/>
      <c r="G48" s="761"/>
      <c r="H48" s="767"/>
      <c r="I48" s="767"/>
      <c r="J48" s="767"/>
      <c r="K48" s="768"/>
      <c r="L48" s="770"/>
      <c r="M48" s="771"/>
      <c r="N48" s="772"/>
      <c r="O48" s="761"/>
      <c r="P48" s="767"/>
      <c r="Q48" s="767"/>
      <c r="R48" s="768"/>
      <c r="S48" s="761"/>
      <c r="T48" s="767"/>
      <c r="U48" s="767"/>
      <c r="V48" s="768"/>
      <c r="W48" s="761"/>
      <c r="X48" s="767"/>
      <c r="Y48" s="768"/>
      <c r="Z48" s="776"/>
      <c r="AA48" s="653"/>
    </row>
    <row r="49" spans="1:27" ht="10.199999999999999" customHeight="1" x14ac:dyDescent="0.25">
      <c r="A49" s="760"/>
      <c r="B49" s="769"/>
      <c r="C49" s="601"/>
      <c r="D49" s="601"/>
      <c r="E49" s="601"/>
      <c r="F49" s="602"/>
      <c r="G49" s="769"/>
      <c r="H49" s="601"/>
      <c r="I49" s="601"/>
      <c r="J49" s="601"/>
      <c r="K49" s="602"/>
      <c r="L49" s="773"/>
      <c r="M49" s="774"/>
      <c r="N49" s="775"/>
      <c r="O49" s="769"/>
      <c r="P49" s="601"/>
      <c r="Q49" s="601"/>
      <c r="R49" s="602"/>
      <c r="S49" s="769"/>
      <c r="T49" s="601"/>
      <c r="U49" s="601"/>
      <c r="V49" s="602"/>
      <c r="W49" s="769"/>
      <c r="X49" s="601"/>
      <c r="Y49" s="602"/>
      <c r="Z49" s="777"/>
      <c r="AA49" s="653"/>
    </row>
    <row r="50" spans="1:27" ht="10.199999999999999" customHeight="1" x14ac:dyDescent="0.25">
      <c r="A50" s="759">
        <v>17</v>
      </c>
      <c r="B50" s="761"/>
      <c r="C50" s="767"/>
      <c r="D50" s="767"/>
      <c r="E50" s="767"/>
      <c r="F50" s="768"/>
      <c r="G50" s="761"/>
      <c r="H50" s="767"/>
      <c r="I50" s="767"/>
      <c r="J50" s="767"/>
      <c r="K50" s="768"/>
      <c r="L50" s="770"/>
      <c r="M50" s="771"/>
      <c r="N50" s="772"/>
      <c r="O50" s="761"/>
      <c r="P50" s="767"/>
      <c r="Q50" s="767"/>
      <c r="R50" s="768"/>
      <c r="S50" s="761"/>
      <c r="T50" s="767"/>
      <c r="U50" s="767"/>
      <c r="V50" s="768"/>
      <c r="W50" s="761"/>
      <c r="X50" s="767"/>
      <c r="Y50" s="768"/>
      <c r="Z50" s="776"/>
      <c r="AA50" s="653"/>
    </row>
    <row r="51" spans="1:27" ht="10.199999999999999" customHeight="1" x14ac:dyDescent="0.25">
      <c r="A51" s="760"/>
      <c r="B51" s="769"/>
      <c r="C51" s="601"/>
      <c r="D51" s="601"/>
      <c r="E51" s="601"/>
      <c r="F51" s="602"/>
      <c r="G51" s="769"/>
      <c r="H51" s="601"/>
      <c r="I51" s="601"/>
      <c r="J51" s="601"/>
      <c r="K51" s="602"/>
      <c r="L51" s="773"/>
      <c r="M51" s="774"/>
      <c r="N51" s="775"/>
      <c r="O51" s="769"/>
      <c r="P51" s="601"/>
      <c r="Q51" s="601"/>
      <c r="R51" s="602"/>
      <c r="S51" s="769"/>
      <c r="T51" s="601"/>
      <c r="U51" s="601"/>
      <c r="V51" s="602"/>
      <c r="W51" s="769"/>
      <c r="X51" s="601"/>
      <c r="Y51" s="602"/>
      <c r="Z51" s="777"/>
      <c r="AA51" s="653"/>
    </row>
    <row r="52" spans="1:27" ht="10.199999999999999" customHeight="1" x14ac:dyDescent="0.25">
      <c r="A52" s="759">
        <v>18</v>
      </c>
      <c r="B52" s="761"/>
      <c r="C52" s="767"/>
      <c r="D52" s="767"/>
      <c r="E52" s="767"/>
      <c r="F52" s="768"/>
      <c r="G52" s="761"/>
      <c r="H52" s="767"/>
      <c r="I52" s="767"/>
      <c r="J52" s="767"/>
      <c r="K52" s="768"/>
      <c r="L52" s="770"/>
      <c r="M52" s="771"/>
      <c r="N52" s="772"/>
      <c r="O52" s="761"/>
      <c r="P52" s="767"/>
      <c r="Q52" s="767"/>
      <c r="R52" s="768"/>
      <c r="S52" s="761"/>
      <c r="T52" s="767"/>
      <c r="U52" s="767"/>
      <c r="V52" s="768"/>
      <c r="W52" s="761"/>
      <c r="X52" s="767"/>
      <c r="Y52" s="768"/>
      <c r="Z52" s="776"/>
      <c r="AA52" s="653"/>
    </row>
    <row r="53" spans="1:27" ht="10.199999999999999" customHeight="1" x14ac:dyDescent="0.25">
      <c r="A53" s="760"/>
      <c r="B53" s="769"/>
      <c r="C53" s="601"/>
      <c r="D53" s="601"/>
      <c r="E53" s="601"/>
      <c r="F53" s="602"/>
      <c r="G53" s="769"/>
      <c r="H53" s="601"/>
      <c r="I53" s="601"/>
      <c r="J53" s="601"/>
      <c r="K53" s="602"/>
      <c r="L53" s="773"/>
      <c r="M53" s="774"/>
      <c r="N53" s="775"/>
      <c r="O53" s="769"/>
      <c r="P53" s="601"/>
      <c r="Q53" s="601"/>
      <c r="R53" s="602"/>
      <c r="S53" s="769"/>
      <c r="T53" s="601"/>
      <c r="U53" s="601"/>
      <c r="V53" s="602"/>
      <c r="W53" s="769"/>
      <c r="X53" s="601"/>
      <c r="Y53" s="602"/>
      <c r="Z53" s="777"/>
      <c r="AA53" s="653"/>
    </row>
    <row r="54" spans="1:27" ht="10.199999999999999" customHeight="1" x14ac:dyDescent="0.25">
      <c r="A54" s="759">
        <v>19</v>
      </c>
      <c r="B54" s="761"/>
      <c r="C54" s="767"/>
      <c r="D54" s="767"/>
      <c r="E54" s="767"/>
      <c r="F54" s="768"/>
      <c r="G54" s="761"/>
      <c r="H54" s="767"/>
      <c r="I54" s="767"/>
      <c r="J54" s="767"/>
      <c r="K54" s="768"/>
      <c r="L54" s="770"/>
      <c r="M54" s="778"/>
      <c r="N54" s="779"/>
      <c r="O54" s="761"/>
      <c r="P54" s="767"/>
      <c r="Q54" s="767"/>
      <c r="R54" s="768"/>
      <c r="S54" s="761"/>
      <c r="T54" s="767"/>
      <c r="U54" s="767"/>
      <c r="V54" s="768"/>
      <c r="W54" s="761"/>
      <c r="X54" s="767"/>
      <c r="Y54" s="768"/>
      <c r="Z54" s="776"/>
      <c r="AA54" s="653"/>
    </row>
    <row r="55" spans="1:27" ht="10.199999999999999" customHeight="1" x14ac:dyDescent="0.25">
      <c r="A55" s="760"/>
      <c r="B55" s="769"/>
      <c r="C55" s="601"/>
      <c r="D55" s="601"/>
      <c r="E55" s="601"/>
      <c r="F55" s="602"/>
      <c r="G55" s="769"/>
      <c r="H55" s="601"/>
      <c r="I55" s="601"/>
      <c r="J55" s="601"/>
      <c r="K55" s="602"/>
      <c r="L55" s="780"/>
      <c r="M55" s="781"/>
      <c r="N55" s="782"/>
      <c r="O55" s="769"/>
      <c r="P55" s="601"/>
      <c r="Q55" s="601"/>
      <c r="R55" s="602"/>
      <c r="S55" s="769"/>
      <c r="T55" s="601"/>
      <c r="U55" s="601"/>
      <c r="V55" s="602"/>
      <c r="W55" s="769"/>
      <c r="X55" s="601"/>
      <c r="Y55" s="602"/>
      <c r="Z55" s="777"/>
      <c r="AA55" s="653"/>
    </row>
    <row r="56" spans="1:27" ht="10.199999999999999" customHeight="1" x14ac:dyDescent="0.25">
      <c r="A56" s="759">
        <v>20</v>
      </c>
      <c r="B56" s="761"/>
      <c r="C56" s="767"/>
      <c r="D56" s="767"/>
      <c r="E56" s="767"/>
      <c r="F56" s="768"/>
      <c r="G56" s="761"/>
      <c r="H56" s="767"/>
      <c r="I56" s="767"/>
      <c r="J56" s="767"/>
      <c r="K56" s="768"/>
      <c r="L56" s="770"/>
      <c r="M56" s="778"/>
      <c r="N56" s="779"/>
      <c r="O56" s="761"/>
      <c r="P56" s="767"/>
      <c r="Q56" s="767"/>
      <c r="R56" s="768"/>
      <c r="S56" s="761"/>
      <c r="T56" s="767"/>
      <c r="U56" s="767"/>
      <c r="V56" s="768"/>
      <c r="W56" s="761"/>
      <c r="X56" s="767"/>
      <c r="Y56" s="768"/>
      <c r="Z56" s="776"/>
      <c r="AA56" s="653"/>
    </row>
    <row r="57" spans="1:27" ht="10.199999999999999" customHeight="1" x14ac:dyDescent="0.25">
      <c r="A57" s="760"/>
      <c r="B57" s="769"/>
      <c r="C57" s="601"/>
      <c r="D57" s="601"/>
      <c r="E57" s="601"/>
      <c r="F57" s="602"/>
      <c r="G57" s="769"/>
      <c r="H57" s="601"/>
      <c r="I57" s="601"/>
      <c r="J57" s="601"/>
      <c r="K57" s="602"/>
      <c r="L57" s="780"/>
      <c r="M57" s="781"/>
      <c r="N57" s="782"/>
      <c r="O57" s="769"/>
      <c r="P57" s="601"/>
      <c r="Q57" s="601"/>
      <c r="R57" s="602"/>
      <c r="S57" s="769"/>
      <c r="T57" s="601"/>
      <c r="U57" s="601"/>
      <c r="V57" s="602"/>
      <c r="W57" s="769"/>
      <c r="X57" s="601"/>
      <c r="Y57" s="602"/>
      <c r="Z57" s="777"/>
      <c r="AA57" s="653"/>
    </row>
    <row r="58" spans="1:27" ht="10.199999999999999" customHeight="1" x14ac:dyDescent="0.25">
      <c r="A58" s="759">
        <v>21</v>
      </c>
      <c r="B58" s="761"/>
      <c r="C58" s="767"/>
      <c r="D58" s="767"/>
      <c r="E58" s="767"/>
      <c r="F58" s="768"/>
      <c r="G58" s="761"/>
      <c r="H58" s="767"/>
      <c r="I58" s="767"/>
      <c r="J58" s="767"/>
      <c r="K58" s="768"/>
      <c r="L58" s="770"/>
      <c r="M58" s="778"/>
      <c r="N58" s="779"/>
      <c r="O58" s="761"/>
      <c r="P58" s="767"/>
      <c r="Q58" s="767"/>
      <c r="R58" s="768"/>
      <c r="S58" s="761"/>
      <c r="T58" s="767"/>
      <c r="U58" s="767"/>
      <c r="V58" s="768"/>
      <c r="W58" s="761"/>
      <c r="X58" s="767"/>
      <c r="Y58" s="768"/>
      <c r="Z58" s="776"/>
      <c r="AA58" s="653"/>
    </row>
    <row r="59" spans="1:27" ht="10.199999999999999" customHeight="1" x14ac:dyDescent="0.25">
      <c r="A59" s="760"/>
      <c r="B59" s="769"/>
      <c r="C59" s="601"/>
      <c r="D59" s="601"/>
      <c r="E59" s="601"/>
      <c r="F59" s="602"/>
      <c r="G59" s="769"/>
      <c r="H59" s="601"/>
      <c r="I59" s="601"/>
      <c r="J59" s="601"/>
      <c r="K59" s="602"/>
      <c r="L59" s="780"/>
      <c r="M59" s="781"/>
      <c r="N59" s="782"/>
      <c r="O59" s="769"/>
      <c r="P59" s="601"/>
      <c r="Q59" s="601"/>
      <c r="R59" s="602"/>
      <c r="S59" s="769"/>
      <c r="T59" s="601"/>
      <c r="U59" s="601"/>
      <c r="V59" s="602"/>
      <c r="W59" s="769"/>
      <c r="X59" s="601"/>
      <c r="Y59" s="602"/>
      <c r="Z59" s="777"/>
      <c r="AA59" s="653"/>
    </row>
    <row r="60" spans="1:27" ht="10.199999999999999" customHeight="1" x14ac:dyDescent="0.25">
      <c r="A60" s="759">
        <v>22</v>
      </c>
      <c r="B60" s="761"/>
      <c r="C60" s="767"/>
      <c r="D60" s="767"/>
      <c r="E60" s="767"/>
      <c r="F60" s="768"/>
      <c r="G60" s="761"/>
      <c r="H60" s="767"/>
      <c r="I60" s="767"/>
      <c r="J60" s="767"/>
      <c r="K60" s="768"/>
      <c r="L60" s="770"/>
      <c r="M60" s="778"/>
      <c r="N60" s="779"/>
      <c r="O60" s="761"/>
      <c r="P60" s="767"/>
      <c r="Q60" s="767"/>
      <c r="R60" s="768"/>
      <c r="S60" s="761"/>
      <c r="T60" s="767"/>
      <c r="U60" s="767"/>
      <c r="V60" s="768"/>
      <c r="W60" s="761"/>
      <c r="X60" s="767"/>
      <c r="Y60" s="768"/>
      <c r="Z60" s="776"/>
      <c r="AA60" s="653"/>
    </row>
    <row r="61" spans="1:27" ht="10.199999999999999" customHeight="1" x14ac:dyDescent="0.25">
      <c r="A61" s="760"/>
      <c r="B61" s="769"/>
      <c r="C61" s="601"/>
      <c r="D61" s="601"/>
      <c r="E61" s="601"/>
      <c r="F61" s="602"/>
      <c r="G61" s="769"/>
      <c r="H61" s="601"/>
      <c r="I61" s="601"/>
      <c r="J61" s="601"/>
      <c r="K61" s="602"/>
      <c r="L61" s="780"/>
      <c r="M61" s="781"/>
      <c r="N61" s="782"/>
      <c r="O61" s="769"/>
      <c r="P61" s="601"/>
      <c r="Q61" s="601"/>
      <c r="R61" s="602"/>
      <c r="S61" s="769"/>
      <c r="T61" s="601"/>
      <c r="U61" s="601"/>
      <c r="V61" s="602"/>
      <c r="W61" s="769"/>
      <c r="X61" s="601"/>
      <c r="Y61" s="602"/>
      <c r="Z61" s="777"/>
      <c r="AA61" s="653"/>
    </row>
    <row r="62" spans="1:27" ht="10.199999999999999" customHeight="1" x14ac:dyDescent="0.25">
      <c r="A62" s="759">
        <v>23</v>
      </c>
      <c r="B62" s="761"/>
      <c r="C62" s="767"/>
      <c r="D62" s="767"/>
      <c r="E62" s="767"/>
      <c r="F62" s="768"/>
      <c r="G62" s="761"/>
      <c r="H62" s="767"/>
      <c r="I62" s="767"/>
      <c r="J62" s="767"/>
      <c r="K62" s="768"/>
      <c r="L62" s="770"/>
      <c r="M62" s="778"/>
      <c r="N62" s="779"/>
      <c r="O62" s="761"/>
      <c r="P62" s="767"/>
      <c r="Q62" s="767"/>
      <c r="R62" s="768"/>
      <c r="S62" s="761"/>
      <c r="T62" s="767"/>
      <c r="U62" s="767"/>
      <c r="V62" s="768"/>
      <c r="W62" s="761"/>
      <c r="X62" s="767"/>
      <c r="Y62" s="768"/>
      <c r="Z62" s="776"/>
      <c r="AA62" s="653"/>
    </row>
    <row r="63" spans="1:27" ht="10.199999999999999" customHeight="1" x14ac:dyDescent="0.25">
      <c r="A63" s="760"/>
      <c r="B63" s="769"/>
      <c r="C63" s="601"/>
      <c r="D63" s="601"/>
      <c r="E63" s="601"/>
      <c r="F63" s="602"/>
      <c r="G63" s="769"/>
      <c r="H63" s="601"/>
      <c r="I63" s="601"/>
      <c r="J63" s="601"/>
      <c r="K63" s="602"/>
      <c r="L63" s="780"/>
      <c r="M63" s="781"/>
      <c r="N63" s="782"/>
      <c r="O63" s="769"/>
      <c r="P63" s="601"/>
      <c r="Q63" s="601"/>
      <c r="R63" s="602"/>
      <c r="S63" s="769"/>
      <c r="T63" s="601"/>
      <c r="U63" s="601"/>
      <c r="V63" s="602"/>
      <c r="W63" s="769"/>
      <c r="X63" s="601"/>
      <c r="Y63" s="602"/>
      <c r="Z63" s="777"/>
      <c r="AA63" s="653"/>
    </row>
    <row r="64" spans="1:27" ht="10.199999999999999" customHeight="1" x14ac:dyDescent="0.25">
      <c r="A64" s="759">
        <v>24</v>
      </c>
      <c r="B64" s="761"/>
      <c r="C64" s="767"/>
      <c r="D64" s="767"/>
      <c r="E64" s="767"/>
      <c r="F64" s="768"/>
      <c r="G64" s="761"/>
      <c r="H64" s="767"/>
      <c r="I64" s="767"/>
      <c r="J64" s="767"/>
      <c r="K64" s="768"/>
      <c r="L64" s="770"/>
      <c r="M64" s="771"/>
      <c r="N64" s="772"/>
      <c r="O64" s="761"/>
      <c r="P64" s="767"/>
      <c r="Q64" s="767"/>
      <c r="R64" s="768"/>
      <c r="S64" s="761"/>
      <c r="T64" s="767"/>
      <c r="U64" s="767"/>
      <c r="V64" s="768"/>
      <c r="W64" s="761"/>
      <c r="X64" s="767"/>
      <c r="Y64" s="768"/>
      <c r="Z64" s="776"/>
      <c r="AA64" s="653"/>
    </row>
    <row r="65" spans="1:27" ht="10.199999999999999" customHeight="1" x14ac:dyDescent="0.25">
      <c r="A65" s="760"/>
      <c r="B65" s="769"/>
      <c r="C65" s="601"/>
      <c r="D65" s="601"/>
      <c r="E65" s="601"/>
      <c r="F65" s="602"/>
      <c r="G65" s="769"/>
      <c r="H65" s="601"/>
      <c r="I65" s="601"/>
      <c r="J65" s="601"/>
      <c r="K65" s="602"/>
      <c r="L65" s="773"/>
      <c r="M65" s="774"/>
      <c r="N65" s="775"/>
      <c r="O65" s="769"/>
      <c r="P65" s="601"/>
      <c r="Q65" s="601"/>
      <c r="R65" s="602"/>
      <c r="S65" s="769"/>
      <c r="T65" s="601"/>
      <c r="U65" s="601"/>
      <c r="V65" s="602"/>
      <c r="W65" s="769"/>
      <c r="X65" s="601"/>
      <c r="Y65" s="602"/>
      <c r="Z65" s="777"/>
      <c r="AA65" s="653"/>
    </row>
    <row r="66" spans="1:27" ht="10.199999999999999" customHeight="1" x14ac:dyDescent="0.25">
      <c r="A66" s="759">
        <v>25</v>
      </c>
      <c r="B66" s="761"/>
      <c r="C66" s="767"/>
      <c r="D66" s="767"/>
      <c r="E66" s="767"/>
      <c r="F66" s="768"/>
      <c r="G66" s="761"/>
      <c r="H66" s="767"/>
      <c r="I66" s="767"/>
      <c r="J66" s="767"/>
      <c r="K66" s="768"/>
      <c r="L66" s="770"/>
      <c r="M66" s="771"/>
      <c r="N66" s="772"/>
      <c r="O66" s="761"/>
      <c r="P66" s="767"/>
      <c r="Q66" s="767"/>
      <c r="R66" s="768"/>
      <c r="S66" s="761"/>
      <c r="T66" s="767"/>
      <c r="U66" s="767"/>
      <c r="V66" s="768"/>
      <c r="W66" s="761"/>
      <c r="X66" s="767"/>
      <c r="Y66" s="768"/>
      <c r="Z66" s="776"/>
      <c r="AA66" s="653"/>
    </row>
    <row r="67" spans="1:27" ht="10.199999999999999" customHeight="1" x14ac:dyDescent="0.25">
      <c r="A67" s="760"/>
      <c r="B67" s="769"/>
      <c r="C67" s="601"/>
      <c r="D67" s="601"/>
      <c r="E67" s="601"/>
      <c r="F67" s="602"/>
      <c r="G67" s="769"/>
      <c r="H67" s="601"/>
      <c r="I67" s="601"/>
      <c r="J67" s="601"/>
      <c r="K67" s="602"/>
      <c r="L67" s="773"/>
      <c r="M67" s="774"/>
      <c r="N67" s="775"/>
      <c r="O67" s="769"/>
      <c r="P67" s="601"/>
      <c r="Q67" s="601"/>
      <c r="R67" s="602"/>
      <c r="S67" s="769"/>
      <c r="T67" s="601"/>
      <c r="U67" s="601"/>
      <c r="V67" s="602"/>
      <c r="W67" s="769"/>
      <c r="X67" s="601"/>
      <c r="Y67" s="602"/>
      <c r="Z67" s="777"/>
      <c r="AA67" s="653"/>
    </row>
    <row r="68" spans="1:27" ht="10.199999999999999" customHeight="1" x14ac:dyDescent="0.25">
      <c r="A68" s="759">
        <v>26</v>
      </c>
      <c r="B68" s="761"/>
      <c r="C68" s="767"/>
      <c r="D68" s="767"/>
      <c r="E68" s="767"/>
      <c r="F68" s="768"/>
      <c r="G68" s="761"/>
      <c r="H68" s="767"/>
      <c r="I68" s="767"/>
      <c r="J68" s="767"/>
      <c r="K68" s="768"/>
      <c r="L68" s="770"/>
      <c r="M68" s="771"/>
      <c r="N68" s="772"/>
      <c r="O68" s="761"/>
      <c r="P68" s="767"/>
      <c r="Q68" s="767"/>
      <c r="R68" s="768"/>
      <c r="S68" s="761"/>
      <c r="T68" s="767"/>
      <c r="U68" s="767"/>
      <c r="V68" s="768"/>
      <c r="W68" s="761"/>
      <c r="X68" s="767"/>
      <c r="Y68" s="768"/>
      <c r="Z68" s="776"/>
      <c r="AA68" s="653"/>
    </row>
    <row r="69" spans="1:27" ht="10.199999999999999" customHeight="1" x14ac:dyDescent="0.25">
      <c r="A69" s="760"/>
      <c r="B69" s="769"/>
      <c r="C69" s="601"/>
      <c r="D69" s="601"/>
      <c r="E69" s="601"/>
      <c r="F69" s="602"/>
      <c r="G69" s="769"/>
      <c r="H69" s="601"/>
      <c r="I69" s="601"/>
      <c r="J69" s="601"/>
      <c r="K69" s="602"/>
      <c r="L69" s="773"/>
      <c r="M69" s="774"/>
      <c r="N69" s="775"/>
      <c r="O69" s="769"/>
      <c r="P69" s="601"/>
      <c r="Q69" s="601"/>
      <c r="R69" s="602"/>
      <c r="S69" s="769"/>
      <c r="T69" s="601"/>
      <c r="U69" s="601"/>
      <c r="V69" s="602"/>
      <c r="W69" s="769"/>
      <c r="X69" s="601"/>
      <c r="Y69" s="602"/>
      <c r="Z69" s="777"/>
      <c r="AA69" s="653"/>
    </row>
    <row r="70" spans="1:27" ht="10.199999999999999" customHeight="1" x14ac:dyDescent="0.25">
      <c r="A70" s="759">
        <v>27</v>
      </c>
      <c r="B70" s="761"/>
      <c r="C70" s="767"/>
      <c r="D70" s="767"/>
      <c r="E70" s="767"/>
      <c r="F70" s="768"/>
      <c r="G70" s="761"/>
      <c r="H70" s="767"/>
      <c r="I70" s="767"/>
      <c r="J70" s="767"/>
      <c r="K70" s="768"/>
      <c r="L70" s="770"/>
      <c r="M70" s="771"/>
      <c r="N70" s="772"/>
      <c r="O70" s="761"/>
      <c r="P70" s="767"/>
      <c r="Q70" s="767"/>
      <c r="R70" s="768"/>
      <c r="S70" s="761"/>
      <c r="T70" s="767"/>
      <c r="U70" s="767"/>
      <c r="V70" s="768"/>
      <c r="W70" s="761"/>
      <c r="X70" s="767"/>
      <c r="Y70" s="768"/>
      <c r="Z70" s="776"/>
      <c r="AA70" s="653"/>
    </row>
    <row r="71" spans="1:27" ht="10.199999999999999" customHeight="1" x14ac:dyDescent="0.25">
      <c r="A71" s="760"/>
      <c r="B71" s="769"/>
      <c r="C71" s="601"/>
      <c r="D71" s="601"/>
      <c r="E71" s="601"/>
      <c r="F71" s="602"/>
      <c r="G71" s="769"/>
      <c r="H71" s="601"/>
      <c r="I71" s="601"/>
      <c r="J71" s="601"/>
      <c r="K71" s="602"/>
      <c r="L71" s="773"/>
      <c r="M71" s="774"/>
      <c r="N71" s="775"/>
      <c r="O71" s="769"/>
      <c r="P71" s="601"/>
      <c r="Q71" s="601"/>
      <c r="R71" s="602"/>
      <c r="S71" s="769"/>
      <c r="T71" s="601"/>
      <c r="U71" s="601"/>
      <c r="V71" s="602"/>
      <c r="W71" s="769"/>
      <c r="X71" s="601"/>
      <c r="Y71" s="602"/>
      <c r="Z71" s="777"/>
      <c r="AA71" s="653"/>
    </row>
    <row r="72" spans="1:27" ht="10.199999999999999" customHeight="1" x14ac:dyDescent="0.25">
      <c r="A72" s="759">
        <v>28</v>
      </c>
      <c r="B72" s="761"/>
      <c r="C72" s="767"/>
      <c r="D72" s="767"/>
      <c r="E72" s="767"/>
      <c r="F72" s="768"/>
      <c r="G72" s="761"/>
      <c r="H72" s="767"/>
      <c r="I72" s="767"/>
      <c r="J72" s="767"/>
      <c r="K72" s="768"/>
      <c r="L72" s="770"/>
      <c r="M72" s="778"/>
      <c r="N72" s="779"/>
      <c r="O72" s="761"/>
      <c r="P72" s="767"/>
      <c r="Q72" s="767"/>
      <c r="R72" s="768"/>
      <c r="S72" s="761"/>
      <c r="T72" s="767"/>
      <c r="U72" s="767"/>
      <c r="V72" s="768"/>
      <c r="W72" s="761"/>
      <c r="X72" s="767"/>
      <c r="Y72" s="768"/>
      <c r="Z72" s="776"/>
      <c r="AA72" s="653"/>
    </row>
    <row r="73" spans="1:27" ht="10.199999999999999" customHeight="1" x14ac:dyDescent="0.25">
      <c r="A73" s="760"/>
      <c r="B73" s="769"/>
      <c r="C73" s="601"/>
      <c r="D73" s="601"/>
      <c r="E73" s="601"/>
      <c r="F73" s="602"/>
      <c r="G73" s="769"/>
      <c r="H73" s="601"/>
      <c r="I73" s="601"/>
      <c r="J73" s="601"/>
      <c r="K73" s="602"/>
      <c r="L73" s="780"/>
      <c r="M73" s="781"/>
      <c r="N73" s="782"/>
      <c r="O73" s="769"/>
      <c r="P73" s="601"/>
      <c r="Q73" s="601"/>
      <c r="R73" s="602"/>
      <c r="S73" s="769"/>
      <c r="T73" s="601"/>
      <c r="U73" s="601"/>
      <c r="V73" s="602"/>
      <c r="W73" s="769"/>
      <c r="X73" s="601"/>
      <c r="Y73" s="602"/>
      <c r="Z73" s="777"/>
      <c r="AA73" s="653"/>
    </row>
    <row r="74" spans="1:27" ht="10.199999999999999" customHeight="1" x14ac:dyDescent="0.25">
      <c r="A74" s="759">
        <v>29</v>
      </c>
      <c r="B74" s="761"/>
      <c r="C74" s="767"/>
      <c r="D74" s="767"/>
      <c r="E74" s="767"/>
      <c r="F74" s="768"/>
      <c r="G74" s="761"/>
      <c r="H74" s="767"/>
      <c r="I74" s="767"/>
      <c r="J74" s="767"/>
      <c r="K74" s="768"/>
      <c r="L74" s="770"/>
      <c r="M74" s="778"/>
      <c r="N74" s="779"/>
      <c r="O74" s="761"/>
      <c r="P74" s="767"/>
      <c r="Q74" s="767"/>
      <c r="R74" s="768"/>
      <c r="S74" s="761"/>
      <c r="T74" s="767"/>
      <c r="U74" s="767"/>
      <c r="V74" s="768"/>
      <c r="W74" s="761"/>
      <c r="X74" s="767"/>
      <c r="Y74" s="768"/>
      <c r="Z74" s="776"/>
      <c r="AA74" s="653"/>
    </row>
    <row r="75" spans="1:27" ht="10.199999999999999" customHeight="1" x14ac:dyDescent="0.25">
      <c r="A75" s="760"/>
      <c r="B75" s="769"/>
      <c r="C75" s="601"/>
      <c r="D75" s="601"/>
      <c r="E75" s="601"/>
      <c r="F75" s="602"/>
      <c r="G75" s="769"/>
      <c r="H75" s="601"/>
      <c r="I75" s="601"/>
      <c r="J75" s="601"/>
      <c r="K75" s="602"/>
      <c r="L75" s="780"/>
      <c r="M75" s="781"/>
      <c r="N75" s="782"/>
      <c r="O75" s="769"/>
      <c r="P75" s="601"/>
      <c r="Q75" s="601"/>
      <c r="R75" s="602"/>
      <c r="S75" s="769"/>
      <c r="T75" s="601"/>
      <c r="U75" s="601"/>
      <c r="V75" s="602"/>
      <c r="W75" s="769"/>
      <c r="X75" s="601"/>
      <c r="Y75" s="602"/>
      <c r="Z75" s="777"/>
      <c r="AA75" s="653"/>
    </row>
    <row r="76" spans="1:27" ht="10.199999999999999" customHeight="1" x14ac:dyDescent="0.25">
      <c r="A76" s="759">
        <v>30</v>
      </c>
      <c r="B76" s="761"/>
      <c r="C76" s="767"/>
      <c r="D76" s="767"/>
      <c r="E76" s="767"/>
      <c r="F76" s="768"/>
      <c r="G76" s="761"/>
      <c r="H76" s="767"/>
      <c r="I76" s="767"/>
      <c r="J76" s="767"/>
      <c r="K76" s="768"/>
      <c r="L76" s="770"/>
      <c r="M76" s="778"/>
      <c r="N76" s="779"/>
      <c r="O76" s="761"/>
      <c r="P76" s="767"/>
      <c r="Q76" s="767"/>
      <c r="R76" s="768"/>
      <c r="S76" s="761"/>
      <c r="T76" s="767"/>
      <c r="U76" s="767"/>
      <c r="V76" s="768"/>
      <c r="W76" s="761"/>
      <c r="X76" s="767"/>
      <c r="Y76" s="768"/>
      <c r="Z76" s="776"/>
      <c r="AA76" s="653"/>
    </row>
    <row r="77" spans="1:27" ht="10.199999999999999" customHeight="1" x14ac:dyDescent="0.25">
      <c r="A77" s="760"/>
      <c r="B77" s="769"/>
      <c r="C77" s="601"/>
      <c r="D77" s="601"/>
      <c r="E77" s="601"/>
      <c r="F77" s="602"/>
      <c r="G77" s="769"/>
      <c r="H77" s="601"/>
      <c r="I77" s="601"/>
      <c r="J77" s="601"/>
      <c r="K77" s="602"/>
      <c r="L77" s="780"/>
      <c r="M77" s="781"/>
      <c r="N77" s="782"/>
      <c r="O77" s="769"/>
      <c r="P77" s="601"/>
      <c r="Q77" s="601"/>
      <c r="R77" s="602"/>
      <c r="S77" s="769"/>
      <c r="T77" s="601"/>
      <c r="U77" s="601"/>
      <c r="V77" s="602"/>
      <c r="W77" s="769"/>
      <c r="X77" s="601"/>
      <c r="Y77" s="602"/>
      <c r="Z77" s="777"/>
      <c r="AA77" s="653"/>
    </row>
    <row r="78" spans="1:27" ht="10.199999999999999" customHeight="1" x14ac:dyDescent="0.25">
      <c r="A78" s="759">
        <v>31</v>
      </c>
      <c r="B78" s="761"/>
      <c r="C78" s="767"/>
      <c r="D78" s="767"/>
      <c r="E78" s="767"/>
      <c r="F78" s="768"/>
      <c r="G78" s="761"/>
      <c r="H78" s="767"/>
      <c r="I78" s="767"/>
      <c r="J78" s="767"/>
      <c r="K78" s="768"/>
      <c r="L78" s="770"/>
      <c r="M78" s="778"/>
      <c r="N78" s="779"/>
      <c r="O78" s="761"/>
      <c r="P78" s="767"/>
      <c r="Q78" s="767"/>
      <c r="R78" s="768"/>
      <c r="S78" s="761"/>
      <c r="T78" s="767"/>
      <c r="U78" s="767"/>
      <c r="V78" s="768"/>
      <c r="W78" s="761"/>
      <c r="X78" s="767"/>
      <c r="Y78" s="768"/>
      <c r="Z78" s="776"/>
      <c r="AA78" s="653"/>
    </row>
    <row r="79" spans="1:27" ht="10.199999999999999" customHeight="1" x14ac:dyDescent="0.25">
      <c r="A79" s="760"/>
      <c r="B79" s="769"/>
      <c r="C79" s="601"/>
      <c r="D79" s="601"/>
      <c r="E79" s="601"/>
      <c r="F79" s="602"/>
      <c r="G79" s="769"/>
      <c r="H79" s="601"/>
      <c r="I79" s="601"/>
      <c r="J79" s="601"/>
      <c r="K79" s="602"/>
      <c r="L79" s="780"/>
      <c r="M79" s="781"/>
      <c r="N79" s="782"/>
      <c r="O79" s="769"/>
      <c r="P79" s="601"/>
      <c r="Q79" s="601"/>
      <c r="R79" s="602"/>
      <c r="S79" s="769"/>
      <c r="T79" s="601"/>
      <c r="U79" s="601"/>
      <c r="V79" s="602"/>
      <c r="W79" s="769"/>
      <c r="X79" s="601"/>
      <c r="Y79" s="602"/>
      <c r="Z79" s="777"/>
      <c r="AA79" s="653"/>
    </row>
    <row r="80" spans="1:27" ht="10.199999999999999" customHeight="1" x14ac:dyDescent="0.25">
      <c r="A80" s="759">
        <v>32</v>
      </c>
      <c r="B80" s="761"/>
      <c r="C80" s="767"/>
      <c r="D80" s="767"/>
      <c r="E80" s="767"/>
      <c r="F80" s="768"/>
      <c r="G80" s="761"/>
      <c r="H80" s="767"/>
      <c r="I80" s="767"/>
      <c r="J80" s="767"/>
      <c r="K80" s="768"/>
      <c r="L80" s="770"/>
      <c r="M80" s="771"/>
      <c r="N80" s="772"/>
      <c r="O80" s="761"/>
      <c r="P80" s="767"/>
      <c r="Q80" s="767"/>
      <c r="R80" s="768"/>
      <c r="S80" s="761"/>
      <c r="T80" s="767"/>
      <c r="U80" s="767"/>
      <c r="V80" s="768"/>
      <c r="W80" s="761"/>
      <c r="X80" s="767"/>
      <c r="Y80" s="768"/>
      <c r="Z80" s="776"/>
      <c r="AA80" s="653"/>
    </row>
    <row r="81" spans="1:27" ht="10.199999999999999" customHeight="1" x14ac:dyDescent="0.25">
      <c r="A81" s="760"/>
      <c r="B81" s="769"/>
      <c r="C81" s="601"/>
      <c r="D81" s="601"/>
      <c r="E81" s="601"/>
      <c r="F81" s="602"/>
      <c r="G81" s="769"/>
      <c r="H81" s="601"/>
      <c r="I81" s="601"/>
      <c r="J81" s="601"/>
      <c r="K81" s="602"/>
      <c r="L81" s="773"/>
      <c r="M81" s="774"/>
      <c r="N81" s="775"/>
      <c r="O81" s="769"/>
      <c r="P81" s="601"/>
      <c r="Q81" s="601"/>
      <c r="R81" s="602"/>
      <c r="S81" s="769"/>
      <c r="T81" s="601"/>
      <c r="U81" s="601"/>
      <c r="V81" s="602"/>
      <c r="W81" s="769"/>
      <c r="X81" s="601"/>
      <c r="Y81" s="602"/>
      <c r="Z81" s="777"/>
      <c r="AA81" s="653"/>
    </row>
    <row r="82" spans="1:27" ht="10.199999999999999" customHeight="1" x14ac:dyDescent="0.25">
      <c r="A82" s="759">
        <v>33</v>
      </c>
      <c r="B82" s="761"/>
      <c r="C82" s="767"/>
      <c r="D82" s="767"/>
      <c r="E82" s="767"/>
      <c r="F82" s="768"/>
      <c r="G82" s="761"/>
      <c r="H82" s="767"/>
      <c r="I82" s="767"/>
      <c r="J82" s="767"/>
      <c r="K82" s="768"/>
      <c r="L82" s="770"/>
      <c r="M82" s="771"/>
      <c r="N82" s="772"/>
      <c r="O82" s="761"/>
      <c r="P82" s="767"/>
      <c r="Q82" s="767"/>
      <c r="R82" s="768"/>
      <c r="S82" s="761"/>
      <c r="T82" s="767"/>
      <c r="U82" s="767"/>
      <c r="V82" s="768"/>
      <c r="W82" s="761"/>
      <c r="X82" s="767"/>
      <c r="Y82" s="768"/>
      <c r="Z82" s="776"/>
      <c r="AA82" s="653"/>
    </row>
    <row r="83" spans="1:27" ht="10.199999999999999" customHeight="1" x14ac:dyDescent="0.25">
      <c r="A83" s="760"/>
      <c r="B83" s="769"/>
      <c r="C83" s="601"/>
      <c r="D83" s="601"/>
      <c r="E83" s="601"/>
      <c r="F83" s="602"/>
      <c r="G83" s="769"/>
      <c r="H83" s="601"/>
      <c r="I83" s="601"/>
      <c r="J83" s="601"/>
      <c r="K83" s="602"/>
      <c r="L83" s="773"/>
      <c r="M83" s="774"/>
      <c r="N83" s="775"/>
      <c r="O83" s="769"/>
      <c r="P83" s="601"/>
      <c r="Q83" s="601"/>
      <c r="R83" s="602"/>
      <c r="S83" s="769"/>
      <c r="T83" s="601"/>
      <c r="U83" s="601"/>
      <c r="V83" s="602"/>
      <c r="W83" s="769"/>
      <c r="X83" s="601"/>
      <c r="Y83" s="602"/>
      <c r="Z83" s="777"/>
      <c r="AA83" s="653"/>
    </row>
    <row r="84" spans="1:27" ht="10.199999999999999" customHeight="1" x14ac:dyDescent="0.25">
      <c r="A84" s="759">
        <v>34</v>
      </c>
      <c r="B84" s="761"/>
      <c r="C84" s="767"/>
      <c r="D84" s="767"/>
      <c r="E84" s="767"/>
      <c r="F84" s="768"/>
      <c r="G84" s="761"/>
      <c r="H84" s="767"/>
      <c r="I84" s="767"/>
      <c r="J84" s="767"/>
      <c r="K84" s="768"/>
      <c r="L84" s="770"/>
      <c r="M84" s="771"/>
      <c r="N84" s="772"/>
      <c r="O84" s="761"/>
      <c r="P84" s="767"/>
      <c r="Q84" s="767"/>
      <c r="R84" s="768"/>
      <c r="S84" s="761"/>
      <c r="T84" s="767"/>
      <c r="U84" s="767"/>
      <c r="V84" s="768"/>
      <c r="W84" s="761"/>
      <c r="X84" s="767"/>
      <c r="Y84" s="768"/>
      <c r="Z84" s="776"/>
      <c r="AA84" s="653"/>
    </row>
    <row r="85" spans="1:27" ht="10.199999999999999" customHeight="1" x14ac:dyDescent="0.25">
      <c r="A85" s="760"/>
      <c r="B85" s="769"/>
      <c r="C85" s="601"/>
      <c r="D85" s="601"/>
      <c r="E85" s="601"/>
      <c r="F85" s="602"/>
      <c r="G85" s="769"/>
      <c r="H85" s="601"/>
      <c r="I85" s="601"/>
      <c r="J85" s="601"/>
      <c r="K85" s="602"/>
      <c r="L85" s="773"/>
      <c r="M85" s="774"/>
      <c r="N85" s="775"/>
      <c r="O85" s="769"/>
      <c r="P85" s="601"/>
      <c r="Q85" s="601"/>
      <c r="R85" s="602"/>
      <c r="S85" s="769"/>
      <c r="T85" s="601"/>
      <c r="U85" s="601"/>
      <c r="V85" s="602"/>
      <c r="W85" s="769"/>
      <c r="X85" s="601"/>
      <c r="Y85" s="602"/>
      <c r="Z85" s="777"/>
      <c r="AA85" s="653"/>
    </row>
    <row r="86" spans="1:27" ht="10.199999999999999" customHeight="1" x14ac:dyDescent="0.25">
      <c r="A86" s="759">
        <v>35</v>
      </c>
      <c r="B86" s="761"/>
      <c r="C86" s="767"/>
      <c r="D86" s="767"/>
      <c r="E86" s="767"/>
      <c r="F86" s="768"/>
      <c r="G86" s="761"/>
      <c r="H86" s="767"/>
      <c r="I86" s="767"/>
      <c r="J86" s="767"/>
      <c r="K86" s="768"/>
      <c r="L86" s="770"/>
      <c r="M86" s="771"/>
      <c r="N86" s="772"/>
      <c r="O86" s="761"/>
      <c r="P86" s="767"/>
      <c r="Q86" s="767"/>
      <c r="R86" s="768"/>
      <c r="S86" s="761"/>
      <c r="T86" s="767"/>
      <c r="U86" s="767"/>
      <c r="V86" s="768"/>
      <c r="W86" s="761"/>
      <c r="X86" s="767"/>
      <c r="Y86" s="768"/>
      <c r="Z86" s="776"/>
      <c r="AA86" s="653"/>
    </row>
    <row r="87" spans="1:27" ht="10.199999999999999" customHeight="1" x14ac:dyDescent="0.25">
      <c r="A87" s="760"/>
      <c r="B87" s="769"/>
      <c r="C87" s="601"/>
      <c r="D87" s="601"/>
      <c r="E87" s="601"/>
      <c r="F87" s="602"/>
      <c r="G87" s="769"/>
      <c r="H87" s="601"/>
      <c r="I87" s="601"/>
      <c r="J87" s="601"/>
      <c r="K87" s="602"/>
      <c r="L87" s="773"/>
      <c r="M87" s="774"/>
      <c r="N87" s="775"/>
      <c r="O87" s="769"/>
      <c r="P87" s="601"/>
      <c r="Q87" s="601"/>
      <c r="R87" s="602"/>
      <c r="S87" s="769"/>
      <c r="T87" s="601"/>
      <c r="U87" s="601"/>
      <c r="V87" s="602"/>
      <c r="W87" s="769"/>
      <c r="X87" s="601"/>
      <c r="Y87" s="602"/>
      <c r="Z87" s="777"/>
      <c r="AA87" s="653"/>
    </row>
    <row r="88" spans="1:27" ht="10.199999999999999" customHeight="1" x14ac:dyDescent="0.25">
      <c r="A88" s="759">
        <v>36</v>
      </c>
      <c r="B88" s="761"/>
      <c r="C88" s="762"/>
      <c r="D88" s="762"/>
      <c r="E88" s="762"/>
      <c r="F88" s="763"/>
      <c r="G88" s="761"/>
      <c r="H88" s="767"/>
      <c r="I88" s="767"/>
      <c r="J88" s="767"/>
      <c r="K88" s="768"/>
      <c r="L88" s="770"/>
      <c r="M88" s="771"/>
      <c r="N88" s="772"/>
      <c r="O88" s="761"/>
      <c r="P88" s="767"/>
      <c r="Q88" s="767"/>
      <c r="R88" s="768"/>
      <c r="S88" s="761"/>
      <c r="T88" s="767"/>
      <c r="U88" s="767"/>
      <c r="V88" s="768"/>
      <c r="W88" s="761"/>
      <c r="X88" s="767"/>
      <c r="Y88" s="768"/>
      <c r="Z88" s="776"/>
      <c r="AA88" s="653"/>
    </row>
    <row r="89" spans="1:27" ht="10.199999999999999" customHeight="1" x14ac:dyDescent="0.25">
      <c r="A89" s="760"/>
      <c r="B89" s="764"/>
      <c r="C89" s="765"/>
      <c r="D89" s="765"/>
      <c r="E89" s="765"/>
      <c r="F89" s="766"/>
      <c r="G89" s="769"/>
      <c r="H89" s="601"/>
      <c r="I89" s="601"/>
      <c r="J89" s="601"/>
      <c r="K89" s="602"/>
      <c r="L89" s="773"/>
      <c r="M89" s="774"/>
      <c r="N89" s="775"/>
      <c r="O89" s="769"/>
      <c r="P89" s="601"/>
      <c r="Q89" s="601"/>
      <c r="R89" s="602"/>
      <c r="S89" s="769"/>
      <c r="T89" s="601"/>
      <c r="U89" s="601"/>
      <c r="V89" s="602"/>
      <c r="W89" s="769"/>
      <c r="X89" s="601"/>
      <c r="Y89" s="602"/>
      <c r="Z89" s="777"/>
      <c r="AA89" s="653"/>
    </row>
    <row r="90" spans="1:27" ht="10.199999999999999" customHeight="1" x14ac:dyDescent="0.25">
      <c r="A90" s="759">
        <v>37</v>
      </c>
      <c r="B90" s="761"/>
      <c r="C90" s="762"/>
      <c r="D90" s="762"/>
      <c r="E90" s="762"/>
      <c r="F90" s="763"/>
      <c r="G90" s="761"/>
      <c r="H90" s="767"/>
      <c r="I90" s="767"/>
      <c r="J90" s="767"/>
      <c r="K90" s="768"/>
      <c r="L90" s="770"/>
      <c r="M90" s="771"/>
      <c r="N90" s="772"/>
      <c r="O90" s="761"/>
      <c r="P90" s="767"/>
      <c r="Q90" s="767"/>
      <c r="R90" s="768"/>
      <c r="S90" s="761"/>
      <c r="T90" s="767"/>
      <c r="U90" s="767"/>
      <c r="V90" s="768"/>
      <c r="W90" s="761"/>
      <c r="X90" s="767"/>
      <c r="Y90" s="768"/>
      <c r="Z90" s="776"/>
      <c r="AA90" s="653"/>
    </row>
    <row r="91" spans="1:27" ht="10.199999999999999" customHeight="1" x14ac:dyDescent="0.25">
      <c r="A91" s="760"/>
      <c r="B91" s="764"/>
      <c r="C91" s="765"/>
      <c r="D91" s="765"/>
      <c r="E91" s="765"/>
      <c r="F91" s="766"/>
      <c r="G91" s="769"/>
      <c r="H91" s="601"/>
      <c r="I91" s="601"/>
      <c r="J91" s="601"/>
      <c r="K91" s="602"/>
      <c r="L91" s="773"/>
      <c r="M91" s="774"/>
      <c r="N91" s="775"/>
      <c r="O91" s="769"/>
      <c r="P91" s="601"/>
      <c r="Q91" s="601"/>
      <c r="R91" s="602"/>
      <c r="S91" s="769"/>
      <c r="T91" s="601"/>
      <c r="U91" s="601"/>
      <c r="V91" s="602"/>
      <c r="W91" s="769"/>
      <c r="X91" s="601"/>
      <c r="Y91" s="602"/>
      <c r="Z91" s="777"/>
      <c r="AA91" s="653"/>
    </row>
    <row r="92" spans="1:27" ht="10.199999999999999" customHeight="1" x14ac:dyDescent="0.25">
      <c r="A92" s="759">
        <v>38</v>
      </c>
      <c r="B92" s="761"/>
      <c r="C92" s="767"/>
      <c r="D92" s="767"/>
      <c r="E92" s="767"/>
      <c r="F92" s="768"/>
      <c r="G92" s="761"/>
      <c r="H92" s="767"/>
      <c r="I92" s="767"/>
      <c r="J92" s="767"/>
      <c r="K92" s="768"/>
      <c r="L92" s="770"/>
      <c r="M92" s="771"/>
      <c r="N92" s="772"/>
      <c r="O92" s="761"/>
      <c r="P92" s="767"/>
      <c r="Q92" s="767"/>
      <c r="R92" s="768"/>
      <c r="S92" s="761"/>
      <c r="T92" s="767"/>
      <c r="U92" s="767"/>
      <c r="V92" s="768"/>
      <c r="W92" s="761"/>
      <c r="X92" s="767"/>
      <c r="Y92" s="768"/>
      <c r="Z92" s="776"/>
      <c r="AA92" s="653"/>
    </row>
    <row r="93" spans="1:27" ht="10.199999999999999" customHeight="1" x14ac:dyDescent="0.25">
      <c r="A93" s="760"/>
      <c r="B93" s="769"/>
      <c r="C93" s="601"/>
      <c r="D93" s="601"/>
      <c r="E93" s="601"/>
      <c r="F93" s="602"/>
      <c r="G93" s="769"/>
      <c r="H93" s="601"/>
      <c r="I93" s="601"/>
      <c r="J93" s="601"/>
      <c r="K93" s="602"/>
      <c r="L93" s="773"/>
      <c r="M93" s="774"/>
      <c r="N93" s="775"/>
      <c r="O93" s="769"/>
      <c r="P93" s="601"/>
      <c r="Q93" s="601"/>
      <c r="R93" s="602"/>
      <c r="S93" s="769"/>
      <c r="T93" s="601"/>
      <c r="U93" s="601"/>
      <c r="V93" s="602"/>
      <c r="W93" s="769"/>
      <c r="X93" s="601"/>
      <c r="Y93" s="602"/>
      <c r="Z93" s="777"/>
      <c r="AA93" s="653"/>
    </row>
    <row r="94" spans="1:27" ht="10.199999999999999" customHeight="1" x14ac:dyDescent="0.25">
      <c r="A94" s="759">
        <v>39</v>
      </c>
      <c r="B94" s="761"/>
      <c r="C94" s="767"/>
      <c r="D94" s="767"/>
      <c r="E94" s="767"/>
      <c r="F94" s="768"/>
      <c r="G94" s="761"/>
      <c r="H94" s="767"/>
      <c r="I94" s="767"/>
      <c r="J94" s="767"/>
      <c r="K94" s="768"/>
      <c r="L94" s="770"/>
      <c r="M94" s="771"/>
      <c r="N94" s="772"/>
      <c r="O94" s="761"/>
      <c r="P94" s="767"/>
      <c r="Q94" s="767"/>
      <c r="R94" s="768"/>
      <c r="S94" s="761"/>
      <c r="T94" s="767"/>
      <c r="U94" s="767"/>
      <c r="V94" s="768"/>
      <c r="W94" s="761"/>
      <c r="X94" s="767"/>
      <c r="Y94" s="768"/>
      <c r="Z94" s="776"/>
      <c r="AA94" s="653"/>
    </row>
    <row r="95" spans="1:27" ht="10.199999999999999" customHeight="1" x14ac:dyDescent="0.25">
      <c r="A95" s="760"/>
      <c r="B95" s="769"/>
      <c r="C95" s="601"/>
      <c r="D95" s="601"/>
      <c r="E95" s="601"/>
      <c r="F95" s="602"/>
      <c r="G95" s="769"/>
      <c r="H95" s="601"/>
      <c r="I95" s="601"/>
      <c r="J95" s="601"/>
      <c r="K95" s="602"/>
      <c r="L95" s="773"/>
      <c r="M95" s="774"/>
      <c r="N95" s="775"/>
      <c r="O95" s="769"/>
      <c r="P95" s="601"/>
      <c r="Q95" s="601"/>
      <c r="R95" s="602"/>
      <c r="S95" s="769"/>
      <c r="T95" s="601"/>
      <c r="U95" s="601"/>
      <c r="V95" s="602"/>
      <c r="W95" s="769"/>
      <c r="X95" s="601"/>
      <c r="Y95" s="602"/>
      <c r="Z95" s="777"/>
      <c r="AA95" s="653"/>
    </row>
    <row r="96" spans="1:27" ht="10.199999999999999" customHeight="1" x14ac:dyDescent="0.25">
      <c r="A96" s="759">
        <v>40</v>
      </c>
      <c r="B96" s="761"/>
      <c r="C96" s="762"/>
      <c r="D96" s="762"/>
      <c r="E96" s="762"/>
      <c r="F96" s="763"/>
      <c r="G96" s="761"/>
      <c r="H96" s="767"/>
      <c r="I96" s="767"/>
      <c r="J96" s="767"/>
      <c r="K96" s="768"/>
      <c r="L96" s="770"/>
      <c r="M96" s="771"/>
      <c r="N96" s="772"/>
      <c r="O96" s="761"/>
      <c r="P96" s="767"/>
      <c r="Q96" s="767"/>
      <c r="R96" s="768"/>
      <c r="S96" s="761"/>
      <c r="T96" s="767"/>
      <c r="U96" s="767"/>
      <c r="V96" s="768"/>
      <c r="W96" s="761"/>
      <c r="X96" s="767"/>
      <c r="Y96" s="768"/>
      <c r="Z96" s="776"/>
      <c r="AA96" s="653"/>
    </row>
    <row r="97" spans="1:27" ht="10.199999999999999" customHeight="1" x14ac:dyDescent="0.25">
      <c r="A97" s="760"/>
      <c r="B97" s="764"/>
      <c r="C97" s="765"/>
      <c r="D97" s="765"/>
      <c r="E97" s="765"/>
      <c r="F97" s="766"/>
      <c r="G97" s="769"/>
      <c r="H97" s="601"/>
      <c r="I97" s="601"/>
      <c r="J97" s="601"/>
      <c r="K97" s="602"/>
      <c r="L97" s="773"/>
      <c r="M97" s="774"/>
      <c r="N97" s="775"/>
      <c r="O97" s="769"/>
      <c r="P97" s="601"/>
      <c r="Q97" s="601"/>
      <c r="R97" s="602"/>
      <c r="S97" s="769"/>
      <c r="T97" s="601"/>
      <c r="U97" s="601"/>
      <c r="V97" s="602"/>
      <c r="W97" s="769"/>
      <c r="X97" s="601"/>
      <c r="Y97" s="602"/>
      <c r="Z97" s="777"/>
      <c r="AA97" s="653"/>
    </row>
    <row r="98" spans="1:27" ht="10.199999999999999" customHeight="1" x14ac:dyDescent="0.25">
      <c r="R98" s="906" t="str">
        <f>IF(Z86&gt;0,"weitere Eingaben in Formular 4a_2 möglich","")</f>
        <v/>
      </c>
      <c r="S98" s="906"/>
      <c r="T98" s="906"/>
      <c r="U98" s="906"/>
      <c r="V98" s="906"/>
      <c r="W98" s="906"/>
      <c r="X98" s="906"/>
      <c r="Y98" s="906"/>
      <c r="Z98" s="906"/>
      <c r="AA98" s="653"/>
    </row>
    <row r="99" spans="1:27" ht="10.199999999999999" customHeight="1" x14ac:dyDescent="0.25">
      <c r="B99" s="793" t="s">
        <v>5</v>
      </c>
      <c r="C99" s="503"/>
      <c r="D99" s="503"/>
      <c r="E99" s="503"/>
      <c r="F99" s="503"/>
      <c r="G99" s="503"/>
      <c r="H99" s="503"/>
      <c r="I99" s="503"/>
      <c r="J99" s="503"/>
      <c r="K99" s="503"/>
      <c r="L99" s="503"/>
      <c r="M99" s="30"/>
      <c r="N99" s="794">
        <f>COUNTA(Z18:Z96)</f>
        <v>0</v>
      </c>
      <c r="O99" s="795"/>
      <c r="P99" s="30"/>
      <c r="Q99" s="30"/>
      <c r="R99" s="907"/>
      <c r="S99" s="907"/>
      <c r="T99" s="907"/>
      <c r="U99" s="907"/>
      <c r="V99" s="907"/>
      <c r="W99" s="907"/>
      <c r="X99" s="907"/>
      <c r="Y99" s="907"/>
      <c r="Z99" s="907"/>
      <c r="AA99" s="653"/>
    </row>
    <row r="100" spans="1:27" ht="10.199999999999999" customHeight="1" x14ac:dyDescent="0.25">
      <c r="B100" s="503"/>
      <c r="C100" s="503"/>
      <c r="D100" s="503"/>
      <c r="E100" s="503"/>
      <c r="F100" s="503"/>
      <c r="G100" s="503"/>
      <c r="H100" s="503"/>
      <c r="I100" s="503"/>
      <c r="J100" s="503"/>
      <c r="K100" s="503"/>
      <c r="L100" s="503"/>
      <c r="M100" s="30"/>
      <c r="N100" s="796"/>
      <c r="O100" s="797"/>
      <c r="P100" s="30"/>
      <c r="Q100" s="30"/>
      <c r="R100" s="30"/>
      <c r="U100" s="458"/>
      <c r="V100" s="458"/>
      <c r="W100" s="458"/>
      <c r="X100" s="458"/>
      <c r="Y100" s="458"/>
      <c r="Z100" s="458"/>
      <c r="AA100" s="653"/>
    </row>
    <row r="101" spans="1:27" ht="10.199999999999999" customHeight="1" x14ac:dyDescent="0.25">
      <c r="AA101" s="653"/>
    </row>
    <row r="102" spans="1:27" ht="10.199999999999999" customHeight="1" x14ac:dyDescent="0.25">
      <c r="B102" s="792" t="s">
        <v>44</v>
      </c>
      <c r="C102" s="792"/>
      <c r="D102" s="792"/>
      <c r="E102" s="792"/>
      <c r="F102" s="792"/>
      <c r="G102" s="792"/>
      <c r="H102" s="792"/>
      <c r="I102" s="792"/>
      <c r="J102" s="792"/>
      <c r="K102" s="792"/>
      <c r="L102" s="792"/>
      <c r="N102" s="794">
        <f>COUNTIF(Z18:Z96,"w")</f>
        <v>0</v>
      </c>
      <c r="O102" s="795"/>
      <c r="Q102" s="788" t="str">
        <f>IF(N102&lt;1,"",N102/N99)</f>
        <v/>
      </c>
      <c r="R102" s="789"/>
      <c r="AA102" s="653"/>
    </row>
    <row r="103" spans="1:27" ht="10.199999999999999" customHeight="1" x14ac:dyDescent="0.25">
      <c r="B103" s="792"/>
      <c r="C103" s="792"/>
      <c r="D103" s="792"/>
      <c r="E103" s="792"/>
      <c r="F103" s="792"/>
      <c r="G103" s="792"/>
      <c r="H103" s="792"/>
      <c r="I103" s="792"/>
      <c r="J103" s="792"/>
      <c r="K103" s="792"/>
      <c r="L103" s="792"/>
      <c r="N103" s="796"/>
      <c r="O103" s="797"/>
      <c r="Q103" s="790"/>
      <c r="R103" s="791"/>
      <c r="AA103" s="653"/>
    </row>
    <row r="104" spans="1:27" ht="10.199999999999999" customHeight="1" x14ac:dyDescent="0.25">
      <c r="AA104" s="653"/>
    </row>
    <row r="105" spans="1:27" ht="10.199999999999999" customHeight="1" x14ac:dyDescent="0.25">
      <c r="B105" s="792" t="s">
        <v>45</v>
      </c>
      <c r="C105" s="792"/>
      <c r="D105" s="792"/>
      <c r="E105" s="792"/>
      <c r="F105" s="792"/>
      <c r="G105" s="792"/>
      <c r="H105" s="792"/>
      <c r="I105" s="792"/>
      <c r="J105" s="792"/>
      <c r="K105" s="792"/>
      <c r="L105" s="792"/>
      <c r="N105" s="794">
        <f>COUNTIF(Z18:Z96,"m")</f>
        <v>0</v>
      </c>
      <c r="O105" s="795"/>
      <c r="Q105" s="788" t="str">
        <f>IF(N105&lt;1,"",N105/N99)</f>
        <v/>
      </c>
      <c r="R105" s="789"/>
      <c r="AA105" s="653"/>
    </row>
    <row r="106" spans="1:27" ht="10.199999999999999" customHeight="1" x14ac:dyDescent="0.25">
      <c r="B106" s="792"/>
      <c r="C106" s="792"/>
      <c r="D106" s="792"/>
      <c r="E106" s="792"/>
      <c r="F106" s="792"/>
      <c r="G106" s="792"/>
      <c r="H106" s="792"/>
      <c r="I106" s="792"/>
      <c r="J106" s="792"/>
      <c r="K106" s="792"/>
      <c r="L106" s="792"/>
      <c r="N106" s="796"/>
      <c r="O106" s="797"/>
      <c r="Q106" s="790"/>
      <c r="R106" s="791"/>
      <c r="AA106" s="653"/>
    </row>
    <row r="107" spans="1:27" ht="10.199999999999999" customHeight="1" x14ac:dyDescent="0.25">
      <c r="AA107" s="653"/>
    </row>
    <row r="108" spans="1:27" ht="10.199999999999999" customHeight="1" x14ac:dyDescent="0.25">
      <c r="AA108" s="653"/>
    </row>
    <row r="109" spans="1:27" ht="10.199999999999999" customHeight="1" x14ac:dyDescent="0.25">
      <c r="AA109" s="653"/>
    </row>
    <row r="110" spans="1:27" ht="10.199999999999999" customHeight="1" x14ac:dyDescent="0.25">
      <c r="AA110" s="653"/>
    </row>
    <row r="111" spans="1:27" ht="10.199999999999999" customHeight="1" x14ac:dyDescent="0.25">
      <c r="B111" s="596"/>
      <c r="C111" s="596"/>
      <c r="D111" s="596"/>
      <c r="E111" s="596"/>
      <c r="F111" s="596"/>
      <c r="G111" s="596"/>
      <c r="J111" s="596"/>
      <c r="K111" s="596"/>
      <c r="L111" s="596"/>
      <c r="M111" s="596"/>
      <c r="N111" s="596"/>
      <c r="O111" s="596"/>
      <c r="R111" s="596"/>
      <c r="S111" s="596"/>
      <c r="T111" s="596"/>
      <c r="U111" s="596"/>
      <c r="V111" s="596"/>
      <c r="W111" s="596"/>
      <c r="AA111" s="653"/>
    </row>
    <row r="112" spans="1:27" ht="10.199999999999999" customHeight="1" x14ac:dyDescent="0.25">
      <c r="B112" s="627"/>
      <c r="C112" s="627"/>
      <c r="D112" s="627"/>
      <c r="E112" s="627"/>
      <c r="F112" s="627"/>
      <c r="G112" s="627"/>
      <c r="J112" s="627"/>
      <c r="K112" s="627"/>
      <c r="L112" s="627"/>
      <c r="M112" s="627"/>
      <c r="N112" s="627"/>
      <c r="O112" s="627"/>
      <c r="R112" s="627"/>
      <c r="S112" s="627"/>
      <c r="T112" s="627"/>
      <c r="U112" s="627"/>
      <c r="V112" s="627"/>
      <c r="W112" s="627"/>
      <c r="AA112" s="653"/>
    </row>
    <row r="113" spans="2:27" ht="10.199999999999999" customHeight="1" x14ac:dyDescent="0.25">
      <c r="AA113" s="653"/>
    </row>
    <row r="114" spans="2:27" ht="10.199999999999999" customHeight="1" x14ac:dyDescent="0.25">
      <c r="B114" s="591" t="s">
        <v>0</v>
      </c>
      <c r="C114" s="591"/>
      <c r="D114" s="591"/>
      <c r="E114" s="591"/>
      <c r="F114" s="591"/>
      <c r="G114" s="591"/>
      <c r="H114" s="118"/>
      <c r="I114" s="118"/>
      <c r="J114" s="591" t="s">
        <v>454</v>
      </c>
      <c r="K114" s="591"/>
      <c r="L114" s="591"/>
      <c r="M114" s="591"/>
      <c r="N114" s="591"/>
      <c r="O114" s="591"/>
      <c r="P114" s="118"/>
      <c r="Q114" s="118"/>
      <c r="R114" s="591" t="s">
        <v>454</v>
      </c>
      <c r="S114" s="591"/>
      <c r="T114" s="591"/>
      <c r="U114" s="591"/>
      <c r="V114" s="591"/>
      <c r="W114" s="591"/>
      <c r="AA114" s="653"/>
    </row>
    <row r="115" spans="2:27" ht="10.199999999999999" customHeight="1" x14ac:dyDescent="0.25">
      <c r="AA115" s="653"/>
    </row>
    <row r="116" spans="2:27" ht="10.199999999999999" customHeight="1" x14ac:dyDescent="0.25">
      <c r="B116" s="514" t="s">
        <v>46</v>
      </c>
      <c r="C116" s="514"/>
      <c r="D116" s="514"/>
      <c r="E116" s="514"/>
      <c r="F116" s="785" t="str">
        <f>IF(Dienststellendaten!G54&lt;1,"",Dienststellendaten!G54)</f>
        <v/>
      </c>
      <c r="G116" s="786"/>
      <c r="H116" s="786"/>
      <c r="AA116" s="653"/>
    </row>
    <row r="117" spans="2:27" ht="10.199999999999999" customHeight="1" x14ac:dyDescent="0.25">
      <c r="B117" s="514"/>
      <c r="C117" s="514"/>
      <c r="D117" s="514"/>
      <c r="E117" s="514"/>
      <c r="F117" s="787"/>
      <c r="G117" s="787"/>
      <c r="H117" s="787"/>
      <c r="AA117" s="653"/>
    </row>
    <row r="118" spans="2:27" ht="10.199999999999999" customHeight="1" x14ac:dyDescent="0.25">
      <c r="AA118" s="653"/>
    </row>
    <row r="119" spans="2:27" ht="10.199999999999999" customHeight="1" x14ac:dyDescent="0.25">
      <c r="AA119" s="653"/>
    </row>
    <row r="120" spans="2:27" ht="10.199999999999999" customHeight="1" x14ac:dyDescent="0.25">
      <c r="B120" s="698" t="s">
        <v>8</v>
      </c>
      <c r="C120" s="617"/>
      <c r="D120" s="617"/>
      <c r="E120" s="617"/>
      <c r="F120" s="617"/>
      <c r="G120" s="617"/>
      <c r="H120" s="617"/>
      <c r="I120" s="617"/>
      <c r="J120" s="617"/>
      <c r="K120" s="617"/>
      <c r="AA120" s="653"/>
    </row>
    <row r="121" spans="2:27" ht="10.199999999999999" customHeight="1" x14ac:dyDescent="0.25">
      <c r="B121" s="617"/>
      <c r="C121" s="617"/>
      <c r="D121" s="617"/>
      <c r="E121" s="617"/>
      <c r="F121" s="617"/>
      <c r="G121" s="617"/>
      <c r="H121" s="617"/>
      <c r="I121" s="617"/>
      <c r="J121" s="617"/>
      <c r="K121" s="617"/>
      <c r="AA121" s="653"/>
    </row>
    <row r="122" spans="2:27" ht="10.199999999999999" customHeight="1" x14ac:dyDescent="0.25">
      <c r="B122" s="617" t="s">
        <v>9</v>
      </c>
      <c r="C122" s="617"/>
      <c r="D122" s="617"/>
      <c r="E122" s="617"/>
      <c r="F122" s="617"/>
      <c r="G122" s="617"/>
      <c r="H122" s="617"/>
      <c r="I122" s="617"/>
      <c r="J122" s="617"/>
      <c r="K122" s="617"/>
      <c r="L122" s="503"/>
      <c r="M122" s="503"/>
      <c r="AA122" s="653"/>
    </row>
    <row r="123" spans="2:27" ht="10.199999999999999" customHeight="1" x14ac:dyDescent="0.25">
      <c r="B123" s="503"/>
      <c r="C123" s="503"/>
      <c r="D123" s="503"/>
      <c r="E123" s="503"/>
      <c r="F123" s="503"/>
      <c r="G123" s="503"/>
      <c r="H123" s="503"/>
      <c r="I123" s="503"/>
      <c r="J123" s="503"/>
      <c r="K123" s="503"/>
      <c r="L123" s="503"/>
      <c r="M123" s="503"/>
      <c r="R123" s="17"/>
      <c r="AA123" s="653"/>
    </row>
    <row r="124" spans="2:27" ht="10.199999999999999" customHeight="1" x14ac:dyDescent="0.25">
      <c r="AA124" s="653"/>
    </row>
    <row r="125" spans="2:27" ht="10.199999999999999" customHeight="1" x14ac:dyDescent="0.25">
      <c r="AA125" s="653"/>
    </row>
    <row r="126" spans="2:27" ht="10.199999999999999" customHeight="1" x14ac:dyDescent="0.25">
      <c r="AA126" s="653"/>
    </row>
    <row r="127" spans="2:27" ht="10.199999999999999" customHeight="1" x14ac:dyDescent="0.25">
      <c r="AA127" s="653"/>
    </row>
    <row r="128" spans="2:27" ht="10.199999999999999" customHeight="1" x14ac:dyDescent="0.25">
      <c r="AA128" s="653"/>
    </row>
    <row r="129" spans="27:27" ht="10.199999999999999" customHeight="1" x14ac:dyDescent="0.25">
      <c r="AA129" s="653"/>
    </row>
    <row r="130" spans="27:27" ht="10.199999999999999" customHeight="1" x14ac:dyDescent="0.25">
      <c r="AA130" s="653"/>
    </row>
    <row r="131" spans="27:27" ht="10.199999999999999" customHeight="1" x14ac:dyDescent="0.25"/>
    <row r="132" spans="27:27" ht="10.199999999999999" customHeight="1" x14ac:dyDescent="0.25"/>
    <row r="133" spans="27:27" ht="10.199999999999999" customHeight="1" x14ac:dyDescent="0.25"/>
    <row r="134" spans="27:27" ht="10.199999999999999" customHeight="1" x14ac:dyDescent="0.25"/>
    <row r="135" spans="27:27" ht="10.199999999999999" customHeight="1" x14ac:dyDescent="0.25"/>
    <row r="136" spans="27:27" ht="10.199999999999999" customHeight="1" x14ac:dyDescent="0.25"/>
    <row r="137" spans="27:27" ht="10.199999999999999" customHeight="1" x14ac:dyDescent="0.25"/>
    <row r="138" spans="27:27" ht="10.199999999999999" customHeight="1" x14ac:dyDescent="0.25"/>
    <row r="139" spans="27:27" ht="10.199999999999999" customHeight="1" x14ac:dyDescent="0.25"/>
    <row r="140" spans="27:27" ht="10.199999999999999" customHeight="1" x14ac:dyDescent="0.25"/>
    <row r="141" spans="27:27" ht="10.199999999999999" customHeight="1" x14ac:dyDescent="0.25"/>
    <row r="142" spans="27:27" ht="10.199999999999999" customHeight="1" x14ac:dyDescent="0.25"/>
    <row r="143" spans="27:27" ht="10.199999999999999" customHeight="1" x14ac:dyDescent="0.25"/>
    <row r="144" spans="27:27" ht="10.199999999999999" customHeight="1" x14ac:dyDescent="0.25"/>
    <row r="145" ht="10.199999999999999" customHeight="1" x14ac:dyDescent="0.25"/>
    <row r="146" ht="10.199999999999999" customHeight="1" x14ac:dyDescent="0.25"/>
    <row r="147" ht="10.199999999999999" customHeight="1" x14ac:dyDescent="0.25"/>
    <row r="148" ht="10.199999999999999" customHeight="1" x14ac:dyDescent="0.25"/>
    <row r="149" ht="10.199999999999999" customHeight="1" x14ac:dyDescent="0.25"/>
    <row r="150" ht="10.199999999999999" customHeight="1" x14ac:dyDescent="0.25"/>
    <row r="151" ht="10.199999999999999" customHeight="1" x14ac:dyDescent="0.25"/>
    <row r="152" ht="10.199999999999999" customHeight="1" x14ac:dyDescent="0.25"/>
  </sheetData>
  <sheetProtection algorithmName="SHA-512" hashValue="FA2/sZ4ibSMBVKTlS3Do/uTZzRdd+P9yiROFbUfzETBs+fnI5titPHayh3VSY3EQs0A/ySNdVqdLbvdWX6oKEA==" saltValue="nzt4XLXMnFh9BcQPe63tWA==" spinCount="100000" sheet="1" objects="1" scenarios="1" selectLockedCells="1"/>
  <mergeCells count="360">
    <mergeCell ref="R98:Z99"/>
    <mergeCell ref="AA1:AA130"/>
    <mergeCell ref="A76:A77"/>
    <mergeCell ref="B76:F77"/>
    <mergeCell ref="G76:K77"/>
    <mergeCell ref="L76:N77"/>
    <mergeCell ref="O76:R77"/>
    <mergeCell ref="S76:V77"/>
    <mergeCell ref="W76:Y77"/>
    <mergeCell ref="Z76:Z77"/>
    <mergeCell ref="A72:A73"/>
    <mergeCell ref="B72:F73"/>
    <mergeCell ref="G72:K73"/>
    <mergeCell ref="L72:N73"/>
    <mergeCell ref="O72:R73"/>
    <mergeCell ref="S72:V73"/>
    <mergeCell ref="W72:Y73"/>
    <mergeCell ref="Z72:Z73"/>
    <mergeCell ref="A74:A75"/>
    <mergeCell ref="B74:F75"/>
    <mergeCell ref="G74:K75"/>
    <mergeCell ref="L74:N75"/>
    <mergeCell ref="O74:R75"/>
    <mergeCell ref="S74:V75"/>
    <mergeCell ref="W74:Y75"/>
    <mergeCell ref="Z74:Z75"/>
    <mergeCell ref="L68:N69"/>
    <mergeCell ref="O68:R69"/>
    <mergeCell ref="S68:V69"/>
    <mergeCell ref="W68:Y69"/>
    <mergeCell ref="Z68:Z69"/>
    <mergeCell ref="A70:A71"/>
    <mergeCell ref="B70:F71"/>
    <mergeCell ref="G70:K71"/>
    <mergeCell ref="L70:N71"/>
    <mergeCell ref="O70:R71"/>
    <mergeCell ref="S70:V71"/>
    <mergeCell ref="W70:Y71"/>
    <mergeCell ref="Z70:Z71"/>
    <mergeCell ref="B4:D4"/>
    <mergeCell ref="B9:Z10"/>
    <mergeCell ref="B11:Z12"/>
    <mergeCell ref="B2:C3"/>
    <mergeCell ref="E2:G3"/>
    <mergeCell ref="I2:S3"/>
    <mergeCell ref="V2:Y3"/>
    <mergeCell ref="E4:G4"/>
    <mergeCell ref="I4:S4"/>
    <mergeCell ref="V4:Y5"/>
    <mergeCell ref="B7:T8"/>
    <mergeCell ref="V7:Y8"/>
    <mergeCell ref="A15:A17"/>
    <mergeCell ref="B15:F17"/>
    <mergeCell ref="G15:K17"/>
    <mergeCell ref="L15:N17"/>
    <mergeCell ref="O15:R17"/>
    <mergeCell ref="S15:V17"/>
    <mergeCell ref="W15:Y17"/>
    <mergeCell ref="Z15:Z17"/>
    <mergeCell ref="A18:A19"/>
    <mergeCell ref="B18:F19"/>
    <mergeCell ref="G18:K19"/>
    <mergeCell ref="L18:N19"/>
    <mergeCell ref="O18:R19"/>
    <mergeCell ref="S18:V19"/>
    <mergeCell ref="W18:Y19"/>
    <mergeCell ref="Z18:Z19"/>
    <mergeCell ref="W20:Y21"/>
    <mergeCell ref="Z20:Z21"/>
    <mergeCell ref="A22:A23"/>
    <mergeCell ref="B22:F23"/>
    <mergeCell ref="G22:K23"/>
    <mergeCell ref="L22:N23"/>
    <mergeCell ref="O22:R23"/>
    <mergeCell ref="S22:V23"/>
    <mergeCell ref="W22:Y23"/>
    <mergeCell ref="Z22:Z23"/>
    <mergeCell ref="A20:A21"/>
    <mergeCell ref="B20:F21"/>
    <mergeCell ref="G20:K21"/>
    <mergeCell ref="L20:N21"/>
    <mergeCell ref="O20:R21"/>
    <mergeCell ref="S20:V21"/>
    <mergeCell ref="W24:Y25"/>
    <mergeCell ref="Z24:Z25"/>
    <mergeCell ref="A26:A27"/>
    <mergeCell ref="B26:F27"/>
    <mergeCell ref="G26:K27"/>
    <mergeCell ref="L26:N27"/>
    <mergeCell ref="O26:R27"/>
    <mergeCell ref="S26:V27"/>
    <mergeCell ref="W26:Y27"/>
    <mergeCell ref="Z26:Z27"/>
    <mergeCell ref="A24:A25"/>
    <mergeCell ref="B24:F25"/>
    <mergeCell ref="G24:K25"/>
    <mergeCell ref="L24:N25"/>
    <mergeCell ref="O24:R25"/>
    <mergeCell ref="S24:V25"/>
    <mergeCell ref="W28:Y29"/>
    <mergeCell ref="Z28:Z29"/>
    <mergeCell ref="A30:A31"/>
    <mergeCell ref="B30:F31"/>
    <mergeCell ref="G30:K31"/>
    <mergeCell ref="L30:N31"/>
    <mergeCell ref="O30:R31"/>
    <mergeCell ref="S30:V31"/>
    <mergeCell ref="W30:Y31"/>
    <mergeCell ref="Z30:Z31"/>
    <mergeCell ref="A28:A29"/>
    <mergeCell ref="B28:F29"/>
    <mergeCell ref="G28:K29"/>
    <mergeCell ref="L28:N29"/>
    <mergeCell ref="O28:R29"/>
    <mergeCell ref="S28:V29"/>
    <mergeCell ref="W32:Y33"/>
    <mergeCell ref="Z32:Z33"/>
    <mergeCell ref="A34:A35"/>
    <mergeCell ref="B34:F35"/>
    <mergeCell ref="G34:K35"/>
    <mergeCell ref="L34:N35"/>
    <mergeCell ref="O34:R35"/>
    <mergeCell ref="S34:V35"/>
    <mergeCell ref="W34:Y35"/>
    <mergeCell ref="Z34:Z35"/>
    <mergeCell ref="A32:A33"/>
    <mergeCell ref="B32:F33"/>
    <mergeCell ref="G32:K33"/>
    <mergeCell ref="L32:N33"/>
    <mergeCell ref="O32:R33"/>
    <mergeCell ref="S32:V33"/>
    <mergeCell ref="W36:Y37"/>
    <mergeCell ref="Z36:Z37"/>
    <mergeCell ref="A38:A39"/>
    <mergeCell ref="B38:F39"/>
    <mergeCell ref="G38:K39"/>
    <mergeCell ref="L38:N39"/>
    <mergeCell ref="O38:R39"/>
    <mergeCell ref="S38:V39"/>
    <mergeCell ref="W38:Y39"/>
    <mergeCell ref="Z38:Z39"/>
    <mergeCell ref="A36:A37"/>
    <mergeCell ref="B36:F37"/>
    <mergeCell ref="G36:K37"/>
    <mergeCell ref="L36:N37"/>
    <mergeCell ref="O36:R37"/>
    <mergeCell ref="S36:V37"/>
    <mergeCell ref="W40:Y41"/>
    <mergeCell ref="Z40:Z41"/>
    <mergeCell ref="A42:A43"/>
    <mergeCell ref="B42:F43"/>
    <mergeCell ref="G42:K43"/>
    <mergeCell ref="L42:N43"/>
    <mergeCell ref="O42:R43"/>
    <mergeCell ref="S42:V43"/>
    <mergeCell ref="W42:Y43"/>
    <mergeCell ref="Z42:Z43"/>
    <mergeCell ref="A40:A41"/>
    <mergeCell ref="B40:F41"/>
    <mergeCell ref="G40:K41"/>
    <mergeCell ref="L40:N41"/>
    <mergeCell ref="O40:R41"/>
    <mergeCell ref="S40:V41"/>
    <mergeCell ref="W44:Y45"/>
    <mergeCell ref="Z44:Z45"/>
    <mergeCell ref="A46:A47"/>
    <mergeCell ref="B46:F47"/>
    <mergeCell ref="G46:K47"/>
    <mergeCell ref="L46:N47"/>
    <mergeCell ref="O46:R47"/>
    <mergeCell ref="S46:V47"/>
    <mergeCell ref="W46:Y47"/>
    <mergeCell ref="Z46:Z47"/>
    <mergeCell ref="A44:A45"/>
    <mergeCell ref="B44:F45"/>
    <mergeCell ref="G44:K45"/>
    <mergeCell ref="L44:N45"/>
    <mergeCell ref="O44:R45"/>
    <mergeCell ref="S44:V45"/>
    <mergeCell ref="W48:Y49"/>
    <mergeCell ref="Z48:Z49"/>
    <mergeCell ref="A50:A51"/>
    <mergeCell ref="B50:F51"/>
    <mergeCell ref="G50:K51"/>
    <mergeCell ref="L50:N51"/>
    <mergeCell ref="O50:R51"/>
    <mergeCell ref="S50:V51"/>
    <mergeCell ref="W50:Y51"/>
    <mergeCell ref="Z50:Z51"/>
    <mergeCell ref="A48:A49"/>
    <mergeCell ref="B48:F49"/>
    <mergeCell ref="G48:K49"/>
    <mergeCell ref="L48:N49"/>
    <mergeCell ref="O48:R49"/>
    <mergeCell ref="S48:V49"/>
    <mergeCell ref="W52:Y53"/>
    <mergeCell ref="Z52:Z53"/>
    <mergeCell ref="A54:A55"/>
    <mergeCell ref="B54:F55"/>
    <mergeCell ref="G54:K55"/>
    <mergeCell ref="L54:N55"/>
    <mergeCell ref="O54:R55"/>
    <mergeCell ref="S54:V55"/>
    <mergeCell ref="W54:Y55"/>
    <mergeCell ref="Z54:Z55"/>
    <mergeCell ref="A52:A53"/>
    <mergeCell ref="B52:F53"/>
    <mergeCell ref="G52:K53"/>
    <mergeCell ref="L52:N53"/>
    <mergeCell ref="O52:R53"/>
    <mergeCell ref="S52:V53"/>
    <mergeCell ref="W56:Y57"/>
    <mergeCell ref="Z56:Z57"/>
    <mergeCell ref="A58:A59"/>
    <mergeCell ref="B58:F59"/>
    <mergeCell ref="G58:K59"/>
    <mergeCell ref="L58:N59"/>
    <mergeCell ref="O58:R59"/>
    <mergeCell ref="S58:V59"/>
    <mergeCell ref="W58:Y59"/>
    <mergeCell ref="Z58:Z59"/>
    <mergeCell ref="A56:A57"/>
    <mergeCell ref="B56:F57"/>
    <mergeCell ref="G56:K57"/>
    <mergeCell ref="L56:N57"/>
    <mergeCell ref="O56:R57"/>
    <mergeCell ref="S56:V57"/>
    <mergeCell ref="W60:Y61"/>
    <mergeCell ref="Z60:Z61"/>
    <mergeCell ref="A62:A63"/>
    <mergeCell ref="B62:F63"/>
    <mergeCell ref="G62:K63"/>
    <mergeCell ref="L62:N63"/>
    <mergeCell ref="O62:R63"/>
    <mergeCell ref="S62:V63"/>
    <mergeCell ref="W62:Y63"/>
    <mergeCell ref="Z62:Z63"/>
    <mergeCell ref="A60:A61"/>
    <mergeCell ref="B60:F61"/>
    <mergeCell ref="G60:K61"/>
    <mergeCell ref="L60:N61"/>
    <mergeCell ref="O60:R61"/>
    <mergeCell ref="S60:V61"/>
    <mergeCell ref="W64:Y65"/>
    <mergeCell ref="Z64:Z65"/>
    <mergeCell ref="B99:L100"/>
    <mergeCell ref="N99:O100"/>
    <mergeCell ref="B102:L103"/>
    <mergeCell ref="N102:O103"/>
    <mergeCell ref="Q102:R103"/>
    <mergeCell ref="A64:A65"/>
    <mergeCell ref="B64:F65"/>
    <mergeCell ref="G64:K65"/>
    <mergeCell ref="L64:N65"/>
    <mergeCell ref="O64:R65"/>
    <mergeCell ref="S64:V65"/>
    <mergeCell ref="A66:A67"/>
    <mergeCell ref="B66:F67"/>
    <mergeCell ref="G66:K67"/>
    <mergeCell ref="L66:N67"/>
    <mergeCell ref="O66:R67"/>
    <mergeCell ref="S66:V67"/>
    <mergeCell ref="W66:Y67"/>
    <mergeCell ref="Z66:Z67"/>
    <mergeCell ref="A68:A69"/>
    <mergeCell ref="B68:F69"/>
    <mergeCell ref="G68:K69"/>
    <mergeCell ref="B122:M123"/>
    <mergeCell ref="B114:G114"/>
    <mergeCell ref="J114:O114"/>
    <mergeCell ref="R114:W114"/>
    <mergeCell ref="B116:E117"/>
    <mergeCell ref="F116:H117"/>
    <mergeCell ref="B120:K121"/>
    <mergeCell ref="B105:L106"/>
    <mergeCell ref="N105:O106"/>
    <mergeCell ref="Q105:R106"/>
    <mergeCell ref="B111:G112"/>
    <mergeCell ref="J111:O112"/>
    <mergeCell ref="R111:W112"/>
    <mergeCell ref="A78:A79"/>
    <mergeCell ref="B78:F79"/>
    <mergeCell ref="G78:K79"/>
    <mergeCell ref="L78:N79"/>
    <mergeCell ref="O78:R79"/>
    <mergeCell ref="S78:V79"/>
    <mergeCell ref="W78:Y79"/>
    <mergeCell ref="Z78:Z79"/>
    <mergeCell ref="A80:A81"/>
    <mergeCell ref="B80:F81"/>
    <mergeCell ref="G80:K81"/>
    <mergeCell ref="L80:N81"/>
    <mergeCell ref="O80:R81"/>
    <mergeCell ref="S80:V81"/>
    <mergeCell ref="W80:Y81"/>
    <mergeCell ref="Z80:Z81"/>
    <mergeCell ref="A86:A87"/>
    <mergeCell ref="B86:F87"/>
    <mergeCell ref="G86:K87"/>
    <mergeCell ref="L86:N87"/>
    <mergeCell ref="O86:R87"/>
    <mergeCell ref="S86:V87"/>
    <mergeCell ref="W86:Y87"/>
    <mergeCell ref="Z86:Z87"/>
    <mergeCell ref="A82:A83"/>
    <mergeCell ref="B82:F83"/>
    <mergeCell ref="G82:K83"/>
    <mergeCell ref="L82:N83"/>
    <mergeCell ref="O82:R83"/>
    <mergeCell ref="S82:V83"/>
    <mergeCell ref="W82:Y83"/>
    <mergeCell ref="Z82:Z83"/>
    <mergeCell ref="A84:A85"/>
    <mergeCell ref="B84:F85"/>
    <mergeCell ref="G84:K85"/>
    <mergeCell ref="L84:N85"/>
    <mergeCell ref="O84:R85"/>
    <mergeCell ref="S84:V85"/>
    <mergeCell ref="W84:Y85"/>
    <mergeCell ref="Z84:Z85"/>
    <mergeCell ref="A88:A89"/>
    <mergeCell ref="B88:F89"/>
    <mergeCell ref="G88:K89"/>
    <mergeCell ref="L88:N89"/>
    <mergeCell ref="O88:R89"/>
    <mergeCell ref="S88:V89"/>
    <mergeCell ref="W88:Y89"/>
    <mergeCell ref="Z88:Z89"/>
    <mergeCell ref="A90:A91"/>
    <mergeCell ref="B90:F91"/>
    <mergeCell ref="G90:K91"/>
    <mergeCell ref="L90:N91"/>
    <mergeCell ref="O90:R91"/>
    <mergeCell ref="S90:V91"/>
    <mergeCell ref="W90:Y91"/>
    <mergeCell ref="Z90:Z91"/>
    <mergeCell ref="A96:A97"/>
    <mergeCell ref="B96:F97"/>
    <mergeCell ref="G96:K97"/>
    <mergeCell ref="L96:N97"/>
    <mergeCell ref="O96:R97"/>
    <mergeCell ref="S96:V97"/>
    <mergeCell ref="W96:Y97"/>
    <mergeCell ref="Z96:Z97"/>
    <mergeCell ref="A92:A93"/>
    <mergeCell ref="B92:F93"/>
    <mergeCell ref="G92:K93"/>
    <mergeCell ref="L92:N93"/>
    <mergeCell ref="O92:R93"/>
    <mergeCell ref="S92:V93"/>
    <mergeCell ref="W92:Y93"/>
    <mergeCell ref="Z92:Z93"/>
    <mergeCell ref="A94:A95"/>
    <mergeCell ref="B94:F95"/>
    <mergeCell ref="G94:K95"/>
    <mergeCell ref="L94:N95"/>
    <mergeCell ref="O94:R95"/>
    <mergeCell ref="S94:V95"/>
    <mergeCell ref="W94:Y95"/>
    <mergeCell ref="Z94:Z95"/>
  </mergeCells>
  <pageMargins left="0.7" right="0.7" top="0.78740157499999996" bottom="0.78740157499999996" header="0.3" footer="0.3"/>
  <pageSetup paperSize="9" scale="63" orientation="portrait" r:id="rId1"/>
  <rowBreaks count="1" manualBreakCount="1">
    <brk id="123" max="2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3">
    <tabColor theme="3" tint="0.39997558519241921"/>
  </sheetPr>
  <dimension ref="A1:AC153"/>
  <sheetViews>
    <sheetView showGridLines="0" zoomScaleNormal="100" workbookViewId="0">
      <selection activeCell="B18" sqref="B18:F19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A1" s="652" t="s">
        <v>466</v>
      </c>
    </row>
    <row r="2" spans="1:27" ht="10.199999999999999" customHeight="1" x14ac:dyDescent="0.25"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516</v>
      </c>
      <c r="W2" s="530"/>
      <c r="X2" s="530"/>
      <c r="Y2" s="530"/>
      <c r="AA2" s="653"/>
    </row>
    <row r="3" spans="1:27" ht="10.199999999999999" customHeight="1" x14ac:dyDescent="0.25">
      <c r="B3" s="663"/>
      <c r="C3" s="664"/>
      <c r="D3" s="50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AA3" s="653"/>
    </row>
    <row r="4" spans="1:27" ht="10.199999999999999" customHeight="1" x14ac:dyDescent="0.25">
      <c r="B4" s="677" t="s">
        <v>18</v>
      </c>
      <c r="C4" s="677"/>
      <c r="D4" s="677"/>
      <c r="E4" s="678" t="s">
        <v>43</v>
      </c>
      <c r="F4" s="679"/>
      <c r="G4" s="679"/>
      <c r="I4" s="680" t="s">
        <v>435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V4" s="903" t="s">
        <v>413</v>
      </c>
      <c r="W4" s="904"/>
      <c r="X4" s="904"/>
      <c r="Y4" s="904"/>
      <c r="AA4" s="653"/>
    </row>
    <row r="5" spans="1:27" ht="10.199999999999999" customHeight="1" x14ac:dyDescent="0.25">
      <c r="B5" s="30"/>
      <c r="C5" s="30"/>
      <c r="D5" s="30"/>
      <c r="G5" s="30"/>
      <c r="H5" s="30"/>
      <c r="I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904"/>
      <c r="W5" s="904"/>
      <c r="X5" s="904"/>
      <c r="Y5" s="904"/>
      <c r="AA5" s="653"/>
    </row>
    <row r="6" spans="1:27" ht="9.6" customHeight="1" x14ac:dyDescent="0.25">
      <c r="AA6" s="653"/>
    </row>
    <row r="7" spans="1:27" ht="10.199999999999999" customHeight="1" x14ac:dyDescent="0.4">
      <c r="B7" s="844" t="s">
        <v>517</v>
      </c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483"/>
      <c r="V7" s="905" t="s">
        <v>423</v>
      </c>
      <c r="W7" s="905"/>
      <c r="X7" s="905"/>
      <c r="Y7" s="905"/>
      <c r="Z7" s="483"/>
      <c r="AA7" s="653"/>
    </row>
    <row r="8" spans="1:27" ht="10.199999999999999" customHeight="1" x14ac:dyDescent="0.4">
      <c r="B8" s="845"/>
      <c r="C8" s="845"/>
      <c r="D8" s="845"/>
      <c r="E8" s="845"/>
      <c r="F8" s="845"/>
      <c r="G8" s="845"/>
      <c r="H8" s="845"/>
      <c r="I8" s="845"/>
      <c r="J8" s="845"/>
      <c r="K8" s="845"/>
      <c r="L8" s="845"/>
      <c r="M8" s="845"/>
      <c r="N8" s="845"/>
      <c r="O8" s="845"/>
      <c r="P8" s="845"/>
      <c r="Q8" s="845"/>
      <c r="R8" s="845"/>
      <c r="S8" s="845"/>
      <c r="T8" s="845"/>
      <c r="U8" s="483"/>
      <c r="V8" s="905"/>
      <c r="W8" s="905"/>
      <c r="X8" s="905"/>
      <c r="Y8" s="905"/>
      <c r="Z8" s="483"/>
      <c r="AA8" s="653"/>
    </row>
    <row r="9" spans="1:27" ht="10.199999999999999" customHeight="1" x14ac:dyDescent="0.25">
      <c r="B9" s="681" t="s">
        <v>428</v>
      </c>
      <c r="C9" s="681"/>
      <c r="D9" s="681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1"/>
      <c r="U9" s="681"/>
      <c r="V9" s="681"/>
      <c r="W9" s="681"/>
      <c r="X9" s="681"/>
      <c r="Y9" s="681"/>
      <c r="Z9" s="681"/>
      <c r="AA9" s="653"/>
    </row>
    <row r="10" spans="1:27" ht="10.199999999999999" customHeight="1" x14ac:dyDescent="0.25">
      <c r="B10" s="681"/>
      <c r="C10" s="681"/>
      <c r="D10" s="681"/>
      <c r="E10" s="681"/>
      <c r="F10" s="681"/>
      <c r="G10" s="681"/>
      <c r="H10" s="681"/>
      <c r="I10" s="681"/>
      <c r="J10" s="681"/>
      <c r="K10" s="681"/>
      <c r="L10" s="681"/>
      <c r="M10" s="681"/>
      <c r="N10" s="681"/>
      <c r="O10" s="681"/>
      <c r="P10" s="681"/>
      <c r="Q10" s="681"/>
      <c r="R10" s="681"/>
      <c r="S10" s="681"/>
      <c r="T10" s="681"/>
      <c r="U10" s="681"/>
      <c r="V10" s="681"/>
      <c r="W10" s="681"/>
      <c r="X10" s="681"/>
      <c r="Y10" s="681"/>
      <c r="Z10" s="681"/>
      <c r="AA10" s="653"/>
    </row>
    <row r="11" spans="1:27" ht="10.199999999999999" customHeight="1" x14ac:dyDescent="0.25">
      <c r="B11" s="684" t="s">
        <v>429</v>
      </c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2"/>
      <c r="X11" s="512"/>
      <c r="Y11" s="512"/>
      <c r="Z11" s="512"/>
      <c r="AA11" s="653"/>
    </row>
    <row r="12" spans="1:27" ht="10.199999999999999" customHeight="1" x14ac:dyDescent="0.25"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  <c r="X12" s="512"/>
      <c r="Y12" s="512"/>
      <c r="Z12" s="512"/>
      <c r="AA12" s="653"/>
    </row>
    <row r="13" spans="1:27" ht="10.199999999999999" customHeight="1" x14ac:dyDescent="0.25">
      <c r="AA13" s="653"/>
    </row>
    <row r="14" spans="1:27" ht="10.199999999999999" customHeight="1" x14ac:dyDescent="0.25">
      <c r="AA14" s="653"/>
    </row>
    <row r="15" spans="1:27" ht="10.199999999999999" customHeight="1" x14ac:dyDescent="0.25">
      <c r="A15" s="798" t="s">
        <v>24</v>
      </c>
      <c r="B15" s="801" t="s">
        <v>41</v>
      </c>
      <c r="C15" s="802"/>
      <c r="D15" s="802"/>
      <c r="E15" s="802"/>
      <c r="F15" s="803"/>
      <c r="G15" s="801" t="s">
        <v>42</v>
      </c>
      <c r="H15" s="802"/>
      <c r="I15" s="802"/>
      <c r="J15" s="802"/>
      <c r="K15" s="803"/>
      <c r="L15" s="810" t="s">
        <v>40</v>
      </c>
      <c r="M15" s="811"/>
      <c r="N15" s="812"/>
      <c r="O15" s="810" t="s">
        <v>39</v>
      </c>
      <c r="P15" s="811"/>
      <c r="Q15" s="811"/>
      <c r="R15" s="812"/>
      <c r="S15" s="819" t="s">
        <v>25</v>
      </c>
      <c r="T15" s="820"/>
      <c r="U15" s="820"/>
      <c r="V15" s="821"/>
      <c r="W15" s="810" t="s">
        <v>38</v>
      </c>
      <c r="X15" s="835"/>
      <c r="Y15" s="836"/>
      <c r="Z15" s="846" t="s">
        <v>26</v>
      </c>
      <c r="AA15" s="653"/>
    </row>
    <row r="16" spans="1:27" ht="10.199999999999999" customHeight="1" x14ac:dyDescent="0.25">
      <c r="A16" s="799"/>
      <c r="B16" s="804"/>
      <c r="C16" s="805"/>
      <c r="D16" s="805"/>
      <c r="E16" s="805"/>
      <c r="F16" s="806"/>
      <c r="G16" s="804"/>
      <c r="H16" s="805"/>
      <c r="I16" s="805"/>
      <c r="J16" s="805"/>
      <c r="K16" s="806"/>
      <c r="L16" s="813"/>
      <c r="M16" s="814"/>
      <c r="N16" s="815"/>
      <c r="O16" s="813"/>
      <c r="P16" s="814"/>
      <c r="Q16" s="814"/>
      <c r="R16" s="815"/>
      <c r="S16" s="822"/>
      <c r="T16" s="823"/>
      <c r="U16" s="823"/>
      <c r="V16" s="824"/>
      <c r="W16" s="837"/>
      <c r="X16" s="838"/>
      <c r="Y16" s="839"/>
      <c r="Z16" s="799"/>
      <c r="AA16" s="653"/>
    </row>
    <row r="17" spans="1:29" ht="10.199999999999999" customHeight="1" x14ac:dyDescent="0.25">
      <c r="A17" s="800"/>
      <c r="B17" s="807"/>
      <c r="C17" s="808"/>
      <c r="D17" s="808"/>
      <c r="E17" s="808"/>
      <c r="F17" s="809"/>
      <c r="G17" s="807"/>
      <c r="H17" s="808"/>
      <c r="I17" s="808"/>
      <c r="J17" s="808"/>
      <c r="K17" s="809"/>
      <c r="L17" s="816"/>
      <c r="M17" s="817"/>
      <c r="N17" s="818"/>
      <c r="O17" s="816"/>
      <c r="P17" s="817"/>
      <c r="Q17" s="817"/>
      <c r="R17" s="818"/>
      <c r="S17" s="825"/>
      <c r="T17" s="826"/>
      <c r="U17" s="826"/>
      <c r="V17" s="827"/>
      <c r="W17" s="840"/>
      <c r="X17" s="841"/>
      <c r="Y17" s="842"/>
      <c r="Z17" s="847"/>
      <c r="AA17" s="653"/>
    </row>
    <row r="18" spans="1:29" ht="10.199999999999999" customHeight="1" x14ac:dyDescent="0.25">
      <c r="A18" s="759">
        <v>41</v>
      </c>
      <c r="B18" s="761"/>
      <c r="C18" s="767"/>
      <c r="D18" s="767"/>
      <c r="E18" s="767"/>
      <c r="F18" s="768"/>
      <c r="G18" s="761"/>
      <c r="H18" s="767"/>
      <c r="I18" s="767"/>
      <c r="J18" s="767"/>
      <c r="K18" s="768"/>
      <c r="L18" s="770"/>
      <c r="M18" s="778"/>
      <c r="N18" s="779"/>
      <c r="O18" s="761"/>
      <c r="P18" s="767"/>
      <c r="Q18" s="767"/>
      <c r="R18" s="768"/>
      <c r="S18" s="761"/>
      <c r="T18" s="767"/>
      <c r="U18" s="767"/>
      <c r="V18" s="768"/>
      <c r="W18" s="761"/>
      <c r="X18" s="767"/>
      <c r="Y18" s="768"/>
      <c r="Z18" s="776"/>
      <c r="AA18" s="653"/>
    </row>
    <row r="19" spans="1:29" ht="10.199999999999999" customHeight="1" x14ac:dyDescent="0.25">
      <c r="A19" s="830"/>
      <c r="B19" s="769"/>
      <c r="C19" s="601"/>
      <c r="D19" s="601"/>
      <c r="E19" s="601"/>
      <c r="F19" s="602"/>
      <c r="G19" s="769"/>
      <c r="H19" s="601"/>
      <c r="I19" s="601"/>
      <c r="J19" s="601"/>
      <c r="K19" s="602"/>
      <c r="L19" s="780"/>
      <c r="M19" s="781"/>
      <c r="N19" s="782"/>
      <c r="O19" s="769"/>
      <c r="P19" s="601"/>
      <c r="Q19" s="601"/>
      <c r="R19" s="602"/>
      <c r="S19" s="769"/>
      <c r="T19" s="601"/>
      <c r="U19" s="601"/>
      <c r="V19" s="602"/>
      <c r="W19" s="769"/>
      <c r="X19" s="601"/>
      <c r="Y19" s="602"/>
      <c r="Z19" s="777"/>
      <c r="AA19" s="653"/>
    </row>
    <row r="20" spans="1:29" ht="10.199999999999999" customHeight="1" x14ac:dyDescent="0.25">
      <c r="A20" s="759">
        <v>42</v>
      </c>
      <c r="B20" s="761"/>
      <c r="C20" s="767"/>
      <c r="D20" s="767"/>
      <c r="E20" s="767"/>
      <c r="F20" s="768"/>
      <c r="G20" s="761"/>
      <c r="H20" s="767"/>
      <c r="I20" s="767"/>
      <c r="J20" s="767"/>
      <c r="K20" s="768"/>
      <c r="L20" s="770"/>
      <c r="M20" s="778"/>
      <c r="N20" s="779"/>
      <c r="O20" s="761"/>
      <c r="P20" s="767"/>
      <c r="Q20" s="767"/>
      <c r="R20" s="768"/>
      <c r="S20" s="761"/>
      <c r="T20" s="767"/>
      <c r="U20" s="767"/>
      <c r="V20" s="768"/>
      <c r="W20" s="761"/>
      <c r="X20" s="767"/>
      <c r="Y20" s="768"/>
      <c r="Z20" s="776"/>
      <c r="AA20" s="653"/>
    </row>
    <row r="21" spans="1:29" ht="10.199999999999999" customHeight="1" x14ac:dyDescent="0.25">
      <c r="A21" s="830"/>
      <c r="B21" s="769"/>
      <c r="C21" s="601"/>
      <c r="D21" s="601"/>
      <c r="E21" s="601"/>
      <c r="F21" s="602"/>
      <c r="G21" s="769"/>
      <c r="H21" s="601"/>
      <c r="I21" s="601"/>
      <c r="J21" s="601"/>
      <c r="K21" s="602"/>
      <c r="L21" s="780"/>
      <c r="M21" s="781"/>
      <c r="N21" s="782"/>
      <c r="O21" s="769"/>
      <c r="P21" s="601"/>
      <c r="Q21" s="601"/>
      <c r="R21" s="602"/>
      <c r="S21" s="769"/>
      <c r="T21" s="601"/>
      <c r="U21" s="601"/>
      <c r="V21" s="602"/>
      <c r="W21" s="769"/>
      <c r="X21" s="601"/>
      <c r="Y21" s="602"/>
      <c r="Z21" s="777"/>
      <c r="AA21" s="653"/>
    </row>
    <row r="22" spans="1:29" ht="10.199999999999999" customHeight="1" x14ac:dyDescent="0.25">
      <c r="A22" s="759">
        <v>43</v>
      </c>
      <c r="B22" s="761"/>
      <c r="C22" s="767"/>
      <c r="D22" s="767"/>
      <c r="E22" s="767"/>
      <c r="F22" s="768"/>
      <c r="G22" s="761"/>
      <c r="H22" s="767"/>
      <c r="I22" s="767"/>
      <c r="J22" s="767"/>
      <c r="K22" s="768"/>
      <c r="L22" s="770"/>
      <c r="M22" s="778"/>
      <c r="N22" s="779"/>
      <c r="O22" s="761"/>
      <c r="P22" s="767"/>
      <c r="Q22" s="767"/>
      <c r="R22" s="768"/>
      <c r="S22" s="761"/>
      <c r="T22" s="767"/>
      <c r="U22" s="767"/>
      <c r="V22" s="768"/>
      <c r="W22" s="761"/>
      <c r="X22" s="767"/>
      <c r="Y22" s="768"/>
      <c r="Z22" s="776"/>
      <c r="AA22" s="653"/>
    </row>
    <row r="23" spans="1:29" ht="10.199999999999999" customHeight="1" x14ac:dyDescent="0.25">
      <c r="A23" s="830"/>
      <c r="B23" s="769"/>
      <c r="C23" s="601"/>
      <c r="D23" s="601"/>
      <c r="E23" s="601"/>
      <c r="F23" s="602"/>
      <c r="G23" s="769"/>
      <c r="H23" s="601"/>
      <c r="I23" s="601"/>
      <c r="J23" s="601"/>
      <c r="K23" s="602"/>
      <c r="L23" s="780"/>
      <c r="M23" s="781"/>
      <c r="N23" s="782"/>
      <c r="O23" s="769"/>
      <c r="P23" s="601"/>
      <c r="Q23" s="601"/>
      <c r="R23" s="602"/>
      <c r="S23" s="769"/>
      <c r="T23" s="601"/>
      <c r="U23" s="601"/>
      <c r="V23" s="602"/>
      <c r="W23" s="769"/>
      <c r="X23" s="601"/>
      <c r="Y23" s="602"/>
      <c r="Z23" s="777"/>
      <c r="AA23" s="653"/>
    </row>
    <row r="24" spans="1:29" ht="10.199999999999999" customHeight="1" x14ac:dyDescent="0.25">
      <c r="A24" s="759">
        <v>44</v>
      </c>
      <c r="B24" s="761"/>
      <c r="C24" s="767"/>
      <c r="D24" s="767"/>
      <c r="E24" s="767"/>
      <c r="F24" s="768"/>
      <c r="G24" s="761"/>
      <c r="H24" s="767"/>
      <c r="I24" s="767"/>
      <c r="J24" s="767"/>
      <c r="K24" s="768"/>
      <c r="L24" s="770"/>
      <c r="M24" s="778"/>
      <c r="N24" s="779"/>
      <c r="O24" s="761"/>
      <c r="P24" s="767"/>
      <c r="Q24" s="767"/>
      <c r="R24" s="768"/>
      <c r="S24" s="761"/>
      <c r="T24" s="767"/>
      <c r="U24" s="767"/>
      <c r="V24" s="768"/>
      <c r="W24" s="761"/>
      <c r="X24" s="767"/>
      <c r="Y24" s="768"/>
      <c r="Z24" s="776"/>
      <c r="AA24" s="653"/>
    </row>
    <row r="25" spans="1:29" ht="10.199999999999999" customHeight="1" x14ac:dyDescent="0.25">
      <c r="A25" s="830"/>
      <c r="B25" s="769"/>
      <c r="C25" s="601"/>
      <c r="D25" s="601"/>
      <c r="E25" s="601"/>
      <c r="F25" s="602"/>
      <c r="G25" s="769"/>
      <c r="H25" s="601"/>
      <c r="I25" s="601"/>
      <c r="J25" s="601"/>
      <c r="K25" s="602"/>
      <c r="L25" s="780"/>
      <c r="M25" s="781"/>
      <c r="N25" s="782"/>
      <c r="O25" s="769"/>
      <c r="P25" s="601"/>
      <c r="Q25" s="601"/>
      <c r="R25" s="602"/>
      <c r="S25" s="769"/>
      <c r="T25" s="601"/>
      <c r="U25" s="601"/>
      <c r="V25" s="602"/>
      <c r="W25" s="769"/>
      <c r="X25" s="601"/>
      <c r="Y25" s="602"/>
      <c r="Z25" s="777"/>
      <c r="AA25" s="653"/>
    </row>
    <row r="26" spans="1:29" ht="10.199999999999999" customHeight="1" x14ac:dyDescent="0.25">
      <c r="A26" s="759">
        <v>45</v>
      </c>
      <c r="B26" s="761"/>
      <c r="C26" s="767"/>
      <c r="D26" s="767"/>
      <c r="E26" s="767"/>
      <c r="F26" s="768"/>
      <c r="G26" s="761"/>
      <c r="H26" s="767"/>
      <c r="I26" s="767"/>
      <c r="J26" s="767"/>
      <c r="K26" s="768"/>
      <c r="L26" s="770"/>
      <c r="M26" s="778"/>
      <c r="N26" s="779"/>
      <c r="O26" s="761"/>
      <c r="P26" s="767"/>
      <c r="Q26" s="767"/>
      <c r="R26" s="768"/>
      <c r="S26" s="761"/>
      <c r="T26" s="767"/>
      <c r="U26" s="767"/>
      <c r="V26" s="768"/>
      <c r="W26" s="761"/>
      <c r="X26" s="767"/>
      <c r="Y26" s="768"/>
      <c r="Z26" s="776"/>
      <c r="AA26" s="653"/>
    </row>
    <row r="27" spans="1:29" ht="10.199999999999999" customHeight="1" x14ac:dyDescent="0.25">
      <c r="A27" s="830"/>
      <c r="B27" s="769"/>
      <c r="C27" s="601"/>
      <c r="D27" s="601"/>
      <c r="E27" s="601"/>
      <c r="F27" s="602"/>
      <c r="G27" s="769"/>
      <c r="H27" s="601"/>
      <c r="I27" s="601"/>
      <c r="J27" s="601"/>
      <c r="K27" s="602"/>
      <c r="L27" s="780"/>
      <c r="M27" s="781"/>
      <c r="N27" s="782"/>
      <c r="O27" s="769"/>
      <c r="P27" s="601"/>
      <c r="Q27" s="601"/>
      <c r="R27" s="602"/>
      <c r="S27" s="769"/>
      <c r="T27" s="601"/>
      <c r="U27" s="601"/>
      <c r="V27" s="602"/>
      <c r="W27" s="769"/>
      <c r="X27" s="601"/>
      <c r="Y27" s="602"/>
      <c r="Z27" s="777"/>
      <c r="AA27" s="653"/>
    </row>
    <row r="28" spans="1:29" ht="10.199999999999999" customHeight="1" x14ac:dyDescent="0.25">
      <c r="A28" s="759">
        <v>46</v>
      </c>
      <c r="B28" s="761"/>
      <c r="C28" s="767"/>
      <c r="D28" s="767"/>
      <c r="E28" s="767"/>
      <c r="F28" s="768"/>
      <c r="G28" s="761"/>
      <c r="H28" s="767"/>
      <c r="I28" s="767"/>
      <c r="J28" s="767"/>
      <c r="K28" s="768"/>
      <c r="L28" s="770"/>
      <c r="M28" s="778"/>
      <c r="N28" s="779"/>
      <c r="O28" s="761"/>
      <c r="P28" s="767"/>
      <c r="Q28" s="767"/>
      <c r="R28" s="768"/>
      <c r="S28" s="761"/>
      <c r="T28" s="767"/>
      <c r="U28" s="767"/>
      <c r="V28" s="768"/>
      <c r="W28" s="761"/>
      <c r="X28" s="767"/>
      <c r="Y28" s="768"/>
      <c r="Z28" s="776"/>
      <c r="AA28" s="653"/>
      <c r="AB28" s="32"/>
      <c r="AC28" s="32"/>
    </row>
    <row r="29" spans="1:29" ht="10.199999999999999" customHeight="1" x14ac:dyDescent="0.25">
      <c r="A29" s="830"/>
      <c r="B29" s="769"/>
      <c r="C29" s="601"/>
      <c r="D29" s="601"/>
      <c r="E29" s="601"/>
      <c r="F29" s="602"/>
      <c r="G29" s="769"/>
      <c r="H29" s="601"/>
      <c r="I29" s="601"/>
      <c r="J29" s="601"/>
      <c r="K29" s="602"/>
      <c r="L29" s="780"/>
      <c r="M29" s="781"/>
      <c r="N29" s="782"/>
      <c r="O29" s="769"/>
      <c r="P29" s="601"/>
      <c r="Q29" s="601"/>
      <c r="R29" s="602"/>
      <c r="S29" s="769"/>
      <c r="T29" s="601"/>
      <c r="U29" s="601"/>
      <c r="V29" s="602"/>
      <c r="W29" s="769"/>
      <c r="X29" s="601"/>
      <c r="Y29" s="602"/>
      <c r="Z29" s="777"/>
      <c r="AA29" s="653"/>
    </row>
    <row r="30" spans="1:29" ht="10.199999999999999" customHeight="1" x14ac:dyDescent="0.25">
      <c r="A30" s="759">
        <v>47</v>
      </c>
      <c r="B30" s="761"/>
      <c r="C30" s="767"/>
      <c r="D30" s="767"/>
      <c r="E30" s="767"/>
      <c r="F30" s="768"/>
      <c r="G30" s="761"/>
      <c r="H30" s="767"/>
      <c r="I30" s="767"/>
      <c r="J30" s="767"/>
      <c r="K30" s="768"/>
      <c r="L30" s="770"/>
      <c r="M30" s="771"/>
      <c r="N30" s="772"/>
      <c r="O30" s="761"/>
      <c r="P30" s="767"/>
      <c r="Q30" s="767"/>
      <c r="R30" s="768"/>
      <c r="S30" s="761"/>
      <c r="T30" s="767"/>
      <c r="U30" s="767"/>
      <c r="V30" s="768"/>
      <c r="W30" s="761"/>
      <c r="X30" s="767"/>
      <c r="Y30" s="768"/>
      <c r="Z30" s="776"/>
      <c r="AA30" s="653"/>
    </row>
    <row r="31" spans="1:29" ht="10.199999999999999" customHeight="1" x14ac:dyDescent="0.25">
      <c r="A31" s="830"/>
      <c r="B31" s="769"/>
      <c r="C31" s="601"/>
      <c r="D31" s="601"/>
      <c r="E31" s="601"/>
      <c r="F31" s="602"/>
      <c r="G31" s="769"/>
      <c r="H31" s="601"/>
      <c r="I31" s="601"/>
      <c r="J31" s="601"/>
      <c r="K31" s="602"/>
      <c r="L31" s="773"/>
      <c r="M31" s="774"/>
      <c r="N31" s="775"/>
      <c r="O31" s="769"/>
      <c r="P31" s="601"/>
      <c r="Q31" s="601"/>
      <c r="R31" s="602"/>
      <c r="S31" s="769"/>
      <c r="T31" s="601"/>
      <c r="U31" s="601"/>
      <c r="V31" s="602"/>
      <c r="W31" s="769"/>
      <c r="X31" s="601"/>
      <c r="Y31" s="602"/>
      <c r="Z31" s="777"/>
      <c r="AA31" s="653"/>
    </row>
    <row r="32" spans="1:29" ht="10.199999999999999" customHeight="1" x14ac:dyDescent="0.25">
      <c r="A32" s="759">
        <v>48</v>
      </c>
      <c r="B32" s="761"/>
      <c r="C32" s="767"/>
      <c r="D32" s="767"/>
      <c r="E32" s="767"/>
      <c r="F32" s="768"/>
      <c r="G32" s="761"/>
      <c r="H32" s="767"/>
      <c r="I32" s="767"/>
      <c r="J32" s="767"/>
      <c r="K32" s="768"/>
      <c r="L32" s="770"/>
      <c r="M32" s="778"/>
      <c r="N32" s="779"/>
      <c r="O32" s="761"/>
      <c r="P32" s="767"/>
      <c r="Q32" s="767"/>
      <c r="R32" s="768"/>
      <c r="S32" s="761"/>
      <c r="T32" s="767"/>
      <c r="U32" s="767"/>
      <c r="V32" s="768"/>
      <c r="W32" s="761"/>
      <c r="X32" s="767"/>
      <c r="Y32" s="768"/>
      <c r="Z32" s="776"/>
      <c r="AA32" s="653"/>
    </row>
    <row r="33" spans="1:27" ht="10.199999999999999" customHeight="1" x14ac:dyDescent="0.25">
      <c r="A33" s="830"/>
      <c r="B33" s="769"/>
      <c r="C33" s="601"/>
      <c r="D33" s="601"/>
      <c r="E33" s="601"/>
      <c r="F33" s="602"/>
      <c r="G33" s="769"/>
      <c r="H33" s="601"/>
      <c r="I33" s="601"/>
      <c r="J33" s="601"/>
      <c r="K33" s="602"/>
      <c r="L33" s="780"/>
      <c r="M33" s="781"/>
      <c r="N33" s="782"/>
      <c r="O33" s="769"/>
      <c r="P33" s="601"/>
      <c r="Q33" s="601"/>
      <c r="R33" s="602"/>
      <c r="S33" s="769"/>
      <c r="T33" s="601"/>
      <c r="U33" s="601"/>
      <c r="V33" s="602"/>
      <c r="W33" s="769"/>
      <c r="X33" s="601"/>
      <c r="Y33" s="602"/>
      <c r="Z33" s="777"/>
      <c r="AA33" s="653"/>
    </row>
    <row r="34" spans="1:27" ht="10.199999999999999" customHeight="1" x14ac:dyDescent="0.25">
      <c r="A34" s="759">
        <v>49</v>
      </c>
      <c r="B34" s="761"/>
      <c r="C34" s="767"/>
      <c r="D34" s="767"/>
      <c r="E34" s="767"/>
      <c r="F34" s="768"/>
      <c r="G34" s="761"/>
      <c r="H34" s="767"/>
      <c r="I34" s="767"/>
      <c r="J34" s="767"/>
      <c r="K34" s="768"/>
      <c r="L34" s="770"/>
      <c r="M34" s="778"/>
      <c r="N34" s="779"/>
      <c r="O34" s="761"/>
      <c r="P34" s="767"/>
      <c r="Q34" s="767"/>
      <c r="R34" s="768"/>
      <c r="S34" s="761"/>
      <c r="T34" s="767"/>
      <c r="U34" s="767"/>
      <c r="V34" s="768"/>
      <c r="W34" s="761"/>
      <c r="X34" s="767"/>
      <c r="Y34" s="768"/>
      <c r="Z34" s="776"/>
      <c r="AA34" s="653"/>
    </row>
    <row r="35" spans="1:27" ht="10.199999999999999" customHeight="1" x14ac:dyDescent="0.25">
      <c r="A35" s="830"/>
      <c r="B35" s="769"/>
      <c r="C35" s="601"/>
      <c r="D35" s="601"/>
      <c r="E35" s="601"/>
      <c r="F35" s="602"/>
      <c r="G35" s="769"/>
      <c r="H35" s="601"/>
      <c r="I35" s="601"/>
      <c r="J35" s="601"/>
      <c r="K35" s="602"/>
      <c r="L35" s="780"/>
      <c r="M35" s="781"/>
      <c r="N35" s="782"/>
      <c r="O35" s="769"/>
      <c r="P35" s="601"/>
      <c r="Q35" s="601"/>
      <c r="R35" s="602"/>
      <c r="S35" s="769"/>
      <c r="T35" s="601"/>
      <c r="U35" s="601"/>
      <c r="V35" s="602"/>
      <c r="W35" s="769"/>
      <c r="X35" s="601"/>
      <c r="Y35" s="602"/>
      <c r="Z35" s="777"/>
      <c r="AA35" s="653"/>
    </row>
    <row r="36" spans="1:27" ht="10.199999999999999" customHeight="1" x14ac:dyDescent="0.25">
      <c r="A36" s="759">
        <v>50</v>
      </c>
      <c r="B36" s="761"/>
      <c r="C36" s="767"/>
      <c r="D36" s="767"/>
      <c r="E36" s="767"/>
      <c r="F36" s="768"/>
      <c r="G36" s="761"/>
      <c r="H36" s="767"/>
      <c r="I36" s="767"/>
      <c r="J36" s="767"/>
      <c r="K36" s="768"/>
      <c r="L36" s="770"/>
      <c r="M36" s="778"/>
      <c r="N36" s="779"/>
      <c r="O36" s="761"/>
      <c r="P36" s="767"/>
      <c r="Q36" s="767"/>
      <c r="R36" s="768"/>
      <c r="S36" s="761"/>
      <c r="T36" s="767"/>
      <c r="U36" s="767"/>
      <c r="V36" s="768"/>
      <c r="W36" s="761"/>
      <c r="X36" s="767"/>
      <c r="Y36" s="768"/>
      <c r="Z36" s="776"/>
      <c r="AA36" s="653"/>
    </row>
    <row r="37" spans="1:27" ht="10.199999999999999" customHeight="1" x14ac:dyDescent="0.25">
      <c r="A37" s="830"/>
      <c r="B37" s="769"/>
      <c r="C37" s="601"/>
      <c r="D37" s="601"/>
      <c r="E37" s="601"/>
      <c r="F37" s="602"/>
      <c r="G37" s="769"/>
      <c r="H37" s="601"/>
      <c r="I37" s="601"/>
      <c r="J37" s="601"/>
      <c r="K37" s="602"/>
      <c r="L37" s="780"/>
      <c r="M37" s="781"/>
      <c r="N37" s="782"/>
      <c r="O37" s="769"/>
      <c r="P37" s="601"/>
      <c r="Q37" s="601"/>
      <c r="R37" s="602"/>
      <c r="S37" s="769"/>
      <c r="T37" s="601"/>
      <c r="U37" s="601"/>
      <c r="V37" s="602"/>
      <c r="W37" s="769"/>
      <c r="X37" s="601"/>
      <c r="Y37" s="602"/>
      <c r="Z37" s="777"/>
      <c r="AA37" s="653"/>
    </row>
    <row r="38" spans="1:27" ht="10.199999999999999" customHeight="1" x14ac:dyDescent="0.25">
      <c r="A38" s="759">
        <v>51</v>
      </c>
      <c r="B38" s="761"/>
      <c r="C38" s="767"/>
      <c r="D38" s="767"/>
      <c r="E38" s="767"/>
      <c r="F38" s="768"/>
      <c r="G38" s="761"/>
      <c r="H38" s="767"/>
      <c r="I38" s="767"/>
      <c r="J38" s="767"/>
      <c r="K38" s="768"/>
      <c r="L38" s="770"/>
      <c r="M38" s="778"/>
      <c r="N38" s="779"/>
      <c r="O38" s="761"/>
      <c r="P38" s="767"/>
      <c r="Q38" s="767"/>
      <c r="R38" s="768"/>
      <c r="S38" s="761"/>
      <c r="T38" s="767"/>
      <c r="U38" s="767"/>
      <c r="V38" s="768"/>
      <c r="W38" s="761"/>
      <c r="X38" s="767"/>
      <c r="Y38" s="768"/>
      <c r="Z38" s="776"/>
      <c r="AA38" s="653"/>
    </row>
    <row r="39" spans="1:27" ht="10.199999999999999" customHeight="1" x14ac:dyDescent="0.25">
      <c r="A39" s="830"/>
      <c r="B39" s="769"/>
      <c r="C39" s="601"/>
      <c r="D39" s="601"/>
      <c r="E39" s="601"/>
      <c r="F39" s="602"/>
      <c r="G39" s="769"/>
      <c r="H39" s="601"/>
      <c r="I39" s="601"/>
      <c r="J39" s="601"/>
      <c r="K39" s="602"/>
      <c r="L39" s="780"/>
      <c r="M39" s="781"/>
      <c r="N39" s="782"/>
      <c r="O39" s="769"/>
      <c r="P39" s="601"/>
      <c r="Q39" s="601"/>
      <c r="R39" s="602"/>
      <c r="S39" s="769"/>
      <c r="T39" s="601"/>
      <c r="U39" s="601"/>
      <c r="V39" s="602"/>
      <c r="W39" s="769"/>
      <c r="X39" s="601"/>
      <c r="Y39" s="602"/>
      <c r="Z39" s="777"/>
      <c r="AA39" s="653"/>
    </row>
    <row r="40" spans="1:27" ht="10.199999999999999" customHeight="1" x14ac:dyDescent="0.25">
      <c r="A40" s="759">
        <v>52</v>
      </c>
      <c r="B40" s="761"/>
      <c r="C40" s="767"/>
      <c r="D40" s="767"/>
      <c r="E40" s="767"/>
      <c r="F40" s="768"/>
      <c r="G40" s="761"/>
      <c r="H40" s="767"/>
      <c r="I40" s="767"/>
      <c r="J40" s="767"/>
      <c r="K40" s="768"/>
      <c r="L40" s="770"/>
      <c r="M40" s="778"/>
      <c r="N40" s="779"/>
      <c r="O40" s="761"/>
      <c r="P40" s="767"/>
      <c r="Q40" s="767"/>
      <c r="R40" s="768"/>
      <c r="S40" s="761"/>
      <c r="T40" s="767"/>
      <c r="U40" s="767"/>
      <c r="V40" s="768"/>
      <c r="W40" s="761"/>
      <c r="X40" s="767"/>
      <c r="Y40" s="768"/>
      <c r="Z40" s="776"/>
      <c r="AA40" s="653"/>
    </row>
    <row r="41" spans="1:27" ht="10.199999999999999" customHeight="1" x14ac:dyDescent="0.25">
      <c r="A41" s="830"/>
      <c r="B41" s="769"/>
      <c r="C41" s="601"/>
      <c r="D41" s="601"/>
      <c r="E41" s="601"/>
      <c r="F41" s="602"/>
      <c r="G41" s="769"/>
      <c r="H41" s="601"/>
      <c r="I41" s="601"/>
      <c r="J41" s="601"/>
      <c r="K41" s="602"/>
      <c r="L41" s="780"/>
      <c r="M41" s="781"/>
      <c r="N41" s="782"/>
      <c r="O41" s="769"/>
      <c r="P41" s="601"/>
      <c r="Q41" s="601"/>
      <c r="R41" s="602"/>
      <c r="S41" s="769"/>
      <c r="T41" s="601"/>
      <c r="U41" s="601"/>
      <c r="V41" s="602"/>
      <c r="W41" s="769"/>
      <c r="X41" s="601"/>
      <c r="Y41" s="602"/>
      <c r="Z41" s="777"/>
      <c r="AA41" s="653"/>
    </row>
    <row r="42" spans="1:27" ht="10.199999999999999" customHeight="1" x14ac:dyDescent="0.25">
      <c r="A42" s="759">
        <v>53</v>
      </c>
      <c r="B42" s="761"/>
      <c r="C42" s="767"/>
      <c r="D42" s="767"/>
      <c r="E42" s="767"/>
      <c r="F42" s="768"/>
      <c r="G42" s="761"/>
      <c r="H42" s="767"/>
      <c r="I42" s="767"/>
      <c r="J42" s="767"/>
      <c r="K42" s="768"/>
      <c r="L42" s="770"/>
      <c r="M42" s="778"/>
      <c r="N42" s="779"/>
      <c r="O42" s="761"/>
      <c r="P42" s="767"/>
      <c r="Q42" s="767"/>
      <c r="R42" s="768"/>
      <c r="S42" s="761"/>
      <c r="T42" s="767"/>
      <c r="U42" s="767"/>
      <c r="V42" s="768"/>
      <c r="W42" s="761"/>
      <c r="X42" s="767"/>
      <c r="Y42" s="768"/>
      <c r="Z42" s="776"/>
      <c r="AA42" s="653"/>
    </row>
    <row r="43" spans="1:27" ht="10.199999999999999" customHeight="1" x14ac:dyDescent="0.25">
      <c r="A43" s="760"/>
      <c r="B43" s="769"/>
      <c r="C43" s="601"/>
      <c r="D43" s="601"/>
      <c r="E43" s="601"/>
      <c r="F43" s="602"/>
      <c r="G43" s="769"/>
      <c r="H43" s="601"/>
      <c r="I43" s="601"/>
      <c r="J43" s="601"/>
      <c r="K43" s="602"/>
      <c r="L43" s="780"/>
      <c r="M43" s="781"/>
      <c r="N43" s="782"/>
      <c r="O43" s="769"/>
      <c r="P43" s="601"/>
      <c r="Q43" s="601"/>
      <c r="R43" s="602"/>
      <c r="S43" s="769"/>
      <c r="T43" s="601"/>
      <c r="U43" s="601"/>
      <c r="V43" s="602"/>
      <c r="W43" s="769"/>
      <c r="X43" s="601"/>
      <c r="Y43" s="602"/>
      <c r="Z43" s="777"/>
      <c r="AA43" s="653"/>
    </row>
    <row r="44" spans="1:27" ht="10.199999999999999" customHeight="1" x14ac:dyDescent="0.25">
      <c r="A44" s="759">
        <v>54</v>
      </c>
      <c r="B44" s="761"/>
      <c r="C44" s="767"/>
      <c r="D44" s="767"/>
      <c r="E44" s="767"/>
      <c r="F44" s="768"/>
      <c r="G44" s="761"/>
      <c r="H44" s="767"/>
      <c r="I44" s="767"/>
      <c r="J44" s="767"/>
      <c r="K44" s="768"/>
      <c r="L44" s="770"/>
      <c r="M44" s="771"/>
      <c r="N44" s="772"/>
      <c r="O44" s="761"/>
      <c r="P44" s="767"/>
      <c r="Q44" s="767"/>
      <c r="R44" s="768"/>
      <c r="S44" s="761"/>
      <c r="T44" s="767"/>
      <c r="U44" s="767"/>
      <c r="V44" s="768"/>
      <c r="W44" s="761"/>
      <c r="X44" s="767"/>
      <c r="Y44" s="768"/>
      <c r="Z44" s="776"/>
      <c r="AA44" s="653"/>
    </row>
    <row r="45" spans="1:27" ht="10.199999999999999" customHeight="1" x14ac:dyDescent="0.25">
      <c r="A45" s="760"/>
      <c r="B45" s="769"/>
      <c r="C45" s="601"/>
      <c r="D45" s="601"/>
      <c r="E45" s="601"/>
      <c r="F45" s="602"/>
      <c r="G45" s="769"/>
      <c r="H45" s="601"/>
      <c r="I45" s="601"/>
      <c r="J45" s="601"/>
      <c r="K45" s="602"/>
      <c r="L45" s="773"/>
      <c r="M45" s="774"/>
      <c r="N45" s="775"/>
      <c r="O45" s="769"/>
      <c r="P45" s="601"/>
      <c r="Q45" s="601"/>
      <c r="R45" s="602"/>
      <c r="S45" s="769"/>
      <c r="T45" s="601"/>
      <c r="U45" s="601"/>
      <c r="V45" s="602"/>
      <c r="W45" s="769"/>
      <c r="X45" s="601"/>
      <c r="Y45" s="602"/>
      <c r="Z45" s="777"/>
      <c r="AA45" s="653"/>
    </row>
    <row r="46" spans="1:27" ht="10.199999999999999" customHeight="1" x14ac:dyDescent="0.25">
      <c r="A46" s="759">
        <v>55</v>
      </c>
      <c r="B46" s="761"/>
      <c r="C46" s="767"/>
      <c r="D46" s="767"/>
      <c r="E46" s="767"/>
      <c r="F46" s="768"/>
      <c r="G46" s="761"/>
      <c r="H46" s="767"/>
      <c r="I46" s="767"/>
      <c r="J46" s="767"/>
      <c r="K46" s="768"/>
      <c r="L46" s="770"/>
      <c r="M46" s="778"/>
      <c r="N46" s="779"/>
      <c r="O46" s="761"/>
      <c r="P46" s="767"/>
      <c r="Q46" s="767"/>
      <c r="R46" s="768"/>
      <c r="S46" s="761"/>
      <c r="T46" s="767"/>
      <c r="U46" s="767"/>
      <c r="V46" s="768"/>
      <c r="W46" s="761"/>
      <c r="X46" s="767"/>
      <c r="Y46" s="768"/>
      <c r="Z46" s="776"/>
      <c r="AA46" s="653"/>
    </row>
    <row r="47" spans="1:27" ht="10.199999999999999" customHeight="1" x14ac:dyDescent="0.25">
      <c r="A47" s="760"/>
      <c r="B47" s="769"/>
      <c r="C47" s="601"/>
      <c r="D47" s="601"/>
      <c r="E47" s="601"/>
      <c r="F47" s="602"/>
      <c r="G47" s="769"/>
      <c r="H47" s="601"/>
      <c r="I47" s="601"/>
      <c r="J47" s="601"/>
      <c r="K47" s="602"/>
      <c r="L47" s="780"/>
      <c r="M47" s="781"/>
      <c r="N47" s="782"/>
      <c r="O47" s="769"/>
      <c r="P47" s="601"/>
      <c r="Q47" s="601"/>
      <c r="R47" s="602"/>
      <c r="S47" s="769"/>
      <c r="T47" s="601"/>
      <c r="U47" s="601"/>
      <c r="V47" s="602"/>
      <c r="W47" s="769"/>
      <c r="X47" s="601"/>
      <c r="Y47" s="602"/>
      <c r="Z47" s="777"/>
      <c r="AA47" s="653"/>
    </row>
    <row r="48" spans="1:27" ht="10.199999999999999" customHeight="1" x14ac:dyDescent="0.25">
      <c r="A48" s="759">
        <v>56</v>
      </c>
      <c r="B48" s="761"/>
      <c r="C48" s="767"/>
      <c r="D48" s="767"/>
      <c r="E48" s="767"/>
      <c r="F48" s="768"/>
      <c r="G48" s="761"/>
      <c r="H48" s="767"/>
      <c r="I48" s="767"/>
      <c r="J48" s="767"/>
      <c r="K48" s="768"/>
      <c r="L48" s="770"/>
      <c r="M48" s="778"/>
      <c r="N48" s="779"/>
      <c r="O48" s="761"/>
      <c r="P48" s="767"/>
      <c r="Q48" s="767"/>
      <c r="R48" s="768"/>
      <c r="S48" s="761"/>
      <c r="T48" s="767"/>
      <c r="U48" s="767"/>
      <c r="V48" s="768"/>
      <c r="W48" s="761"/>
      <c r="X48" s="767"/>
      <c r="Y48" s="768"/>
      <c r="Z48" s="776"/>
      <c r="AA48" s="653"/>
    </row>
    <row r="49" spans="1:27" ht="10.199999999999999" customHeight="1" x14ac:dyDescent="0.25">
      <c r="A49" s="760"/>
      <c r="B49" s="769"/>
      <c r="C49" s="601"/>
      <c r="D49" s="601"/>
      <c r="E49" s="601"/>
      <c r="F49" s="602"/>
      <c r="G49" s="769"/>
      <c r="H49" s="601"/>
      <c r="I49" s="601"/>
      <c r="J49" s="601"/>
      <c r="K49" s="602"/>
      <c r="L49" s="780"/>
      <c r="M49" s="781"/>
      <c r="N49" s="782"/>
      <c r="O49" s="769"/>
      <c r="P49" s="601"/>
      <c r="Q49" s="601"/>
      <c r="R49" s="602"/>
      <c r="S49" s="769"/>
      <c r="T49" s="601"/>
      <c r="U49" s="601"/>
      <c r="V49" s="602"/>
      <c r="W49" s="769"/>
      <c r="X49" s="601"/>
      <c r="Y49" s="602"/>
      <c r="Z49" s="777"/>
      <c r="AA49" s="653"/>
    </row>
    <row r="50" spans="1:27" ht="10.199999999999999" customHeight="1" x14ac:dyDescent="0.25">
      <c r="A50" s="759">
        <v>57</v>
      </c>
      <c r="B50" s="761"/>
      <c r="C50" s="767"/>
      <c r="D50" s="767"/>
      <c r="E50" s="767"/>
      <c r="F50" s="768"/>
      <c r="G50" s="761"/>
      <c r="H50" s="767"/>
      <c r="I50" s="767"/>
      <c r="J50" s="767"/>
      <c r="K50" s="768"/>
      <c r="L50" s="770"/>
      <c r="M50" s="778"/>
      <c r="N50" s="779"/>
      <c r="O50" s="761"/>
      <c r="P50" s="767"/>
      <c r="Q50" s="767"/>
      <c r="R50" s="768"/>
      <c r="S50" s="761"/>
      <c r="T50" s="767"/>
      <c r="U50" s="767"/>
      <c r="V50" s="768"/>
      <c r="W50" s="761"/>
      <c r="X50" s="767"/>
      <c r="Y50" s="768"/>
      <c r="Z50" s="776"/>
      <c r="AA50" s="653"/>
    </row>
    <row r="51" spans="1:27" ht="10.199999999999999" customHeight="1" x14ac:dyDescent="0.25">
      <c r="A51" s="760"/>
      <c r="B51" s="769"/>
      <c r="C51" s="601"/>
      <c r="D51" s="601"/>
      <c r="E51" s="601"/>
      <c r="F51" s="602"/>
      <c r="G51" s="769"/>
      <c r="H51" s="601"/>
      <c r="I51" s="601"/>
      <c r="J51" s="601"/>
      <c r="K51" s="602"/>
      <c r="L51" s="780"/>
      <c r="M51" s="781"/>
      <c r="N51" s="782"/>
      <c r="O51" s="769"/>
      <c r="P51" s="601"/>
      <c r="Q51" s="601"/>
      <c r="R51" s="602"/>
      <c r="S51" s="769"/>
      <c r="T51" s="601"/>
      <c r="U51" s="601"/>
      <c r="V51" s="602"/>
      <c r="W51" s="769"/>
      <c r="X51" s="601"/>
      <c r="Y51" s="602"/>
      <c r="Z51" s="777"/>
      <c r="AA51" s="653"/>
    </row>
    <row r="52" spans="1:27" ht="10.199999999999999" customHeight="1" x14ac:dyDescent="0.25">
      <c r="A52" s="759">
        <v>58</v>
      </c>
      <c r="B52" s="761"/>
      <c r="C52" s="767"/>
      <c r="D52" s="767"/>
      <c r="E52" s="767"/>
      <c r="F52" s="768"/>
      <c r="G52" s="761"/>
      <c r="H52" s="767"/>
      <c r="I52" s="767"/>
      <c r="J52" s="767"/>
      <c r="K52" s="768"/>
      <c r="L52" s="770"/>
      <c r="M52" s="778"/>
      <c r="N52" s="779"/>
      <c r="O52" s="761"/>
      <c r="P52" s="767"/>
      <c r="Q52" s="767"/>
      <c r="R52" s="768"/>
      <c r="S52" s="761"/>
      <c r="T52" s="767"/>
      <c r="U52" s="767"/>
      <c r="V52" s="768"/>
      <c r="W52" s="761"/>
      <c r="X52" s="767"/>
      <c r="Y52" s="768"/>
      <c r="Z52" s="776"/>
      <c r="AA52" s="653"/>
    </row>
    <row r="53" spans="1:27" ht="10.199999999999999" customHeight="1" x14ac:dyDescent="0.25">
      <c r="A53" s="760"/>
      <c r="B53" s="769"/>
      <c r="C53" s="601"/>
      <c r="D53" s="601"/>
      <c r="E53" s="601"/>
      <c r="F53" s="602"/>
      <c r="G53" s="769"/>
      <c r="H53" s="601"/>
      <c r="I53" s="601"/>
      <c r="J53" s="601"/>
      <c r="K53" s="602"/>
      <c r="L53" s="780"/>
      <c r="M53" s="781"/>
      <c r="N53" s="782"/>
      <c r="O53" s="769"/>
      <c r="P53" s="601"/>
      <c r="Q53" s="601"/>
      <c r="R53" s="602"/>
      <c r="S53" s="769"/>
      <c r="T53" s="601"/>
      <c r="U53" s="601"/>
      <c r="V53" s="602"/>
      <c r="W53" s="769"/>
      <c r="X53" s="601"/>
      <c r="Y53" s="602"/>
      <c r="Z53" s="777"/>
      <c r="AA53" s="653"/>
    </row>
    <row r="54" spans="1:27" ht="10.199999999999999" customHeight="1" x14ac:dyDescent="0.25">
      <c r="A54" s="759">
        <v>59</v>
      </c>
      <c r="B54" s="761"/>
      <c r="C54" s="767"/>
      <c r="D54" s="767"/>
      <c r="E54" s="767"/>
      <c r="F54" s="768"/>
      <c r="G54" s="761"/>
      <c r="H54" s="767"/>
      <c r="I54" s="767"/>
      <c r="J54" s="767"/>
      <c r="K54" s="768"/>
      <c r="L54" s="770"/>
      <c r="M54" s="778"/>
      <c r="N54" s="779"/>
      <c r="O54" s="761"/>
      <c r="P54" s="767"/>
      <c r="Q54" s="767"/>
      <c r="R54" s="768"/>
      <c r="S54" s="761"/>
      <c r="T54" s="767"/>
      <c r="U54" s="767"/>
      <c r="V54" s="768"/>
      <c r="W54" s="761"/>
      <c r="X54" s="767"/>
      <c r="Y54" s="768"/>
      <c r="Z54" s="776"/>
      <c r="AA54" s="653"/>
    </row>
    <row r="55" spans="1:27" ht="10.199999999999999" customHeight="1" x14ac:dyDescent="0.25">
      <c r="A55" s="760"/>
      <c r="B55" s="769"/>
      <c r="C55" s="601"/>
      <c r="D55" s="601"/>
      <c r="E55" s="601"/>
      <c r="F55" s="602"/>
      <c r="G55" s="769"/>
      <c r="H55" s="601"/>
      <c r="I55" s="601"/>
      <c r="J55" s="601"/>
      <c r="K55" s="602"/>
      <c r="L55" s="780"/>
      <c r="M55" s="781"/>
      <c r="N55" s="782"/>
      <c r="O55" s="769"/>
      <c r="P55" s="601"/>
      <c r="Q55" s="601"/>
      <c r="R55" s="602"/>
      <c r="S55" s="769"/>
      <c r="T55" s="601"/>
      <c r="U55" s="601"/>
      <c r="V55" s="602"/>
      <c r="W55" s="769"/>
      <c r="X55" s="601"/>
      <c r="Y55" s="602"/>
      <c r="Z55" s="777"/>
      <c r="AA55" s="653"/>
    </row>
    <row r="56" spans="1:27" ht="10.199999999999999" customHeight="1" x14ac:dyDescent="0.25">
      <c r="A56" s="759">
        <v>60</v>
      </c>
      <c r="B56" s="761"/>
      <c r="C56" s="767"/>
      <c r="D56" s="767"/>
      <c r="E56" s="767"/>
      <c r="F56" s="768"/>
      <c r="G56" s="761"/>
      <c r="H56" s="767"/>
      <c r="I56" s="767"/>
      <c r="J56" s="767"/>
      <c r="K56" s="768"/>
      <c r="L56" s="770"/>
      <c r="M56" s="778"/>
      <c r="N56" s="779"/>
      <c r="O56" s="761"/>
      <c r="P56" s="767"/>
      <c r="Q56" s="767"/>
      <c r="R56" s="768"/>
      <c r="S56" s="761"/>
      <c r="T56" s="767"/>
      <c r="U56" s="767"/>
      <c r="V56" s="768"/>
      <c r="W56" s="761"/>
      <c r="X56" s="767"/>
      <c r="Y56" s="768"/>
      <c r="Z56" s="776"/>
      <c r="AA56" s="653"/>
    </row>
    <row r="57" spans="1:27" ht="10.199999999999999" customHeight="1" x14ac:dyDescent="0.25">
      <c r="A57" s="760"/>
      <c r="B57" s="769"/>
      <c r="C57" s="601"/>
      <c r="D57" s="601"/>
      <c r="E57" s="601"/>
      <c r="F57" s="602"/>
      <c r="G57" s="769"/>
      <c r="H57" s="601"/>
      <c r="I57" s="601"/>
      <c r="J57" s="601"/>
      <c r="K57" s="602"/>
      <c r="L57" s="780"/>
      <c r="M57" s="781"/>
      <c r="N57" s="782"/>
      <c r="O57" s="769"/>
      <c r="P57" s="601"/>
      <c r="Q57" s="601"/>
      <c r="R57" s="602"/>
      <c r="S57" s="769"/>
      <c r="T57" s="601"/>
      <c r="U57" s="601"/>
      <c r="V57" s="602"/>
      <c r="W57" s="769"/>
      <c r="X57" s="601"/>
      <c r="Y57" s="602"/>
      <c r="Z57" s="777"/>
      <c r="AA57" s="653"/>
    </row>
    <row r="58" spans="1:27" ht="10.199999999999999" customHeight="1" x14ac:dyDescent="0.25">
      <c r="A58" s="759">
        <v>61</v>
      </c>
      <c r="B58" s="761"/>
      <c r="C58" s="767"/>
      <c r="D58" s="767"/>
      <c r="E58" s="767"/>
      <c r="F58" s="768"/>
      <c r="G58" s="761"/>
      <c r="H58" s="767"/>
      <c r="I58" s="767"/>
      <c r="J58" s="767"/>
      <c r="K58" s="768"/>
      <c r="L58" s="770"/>
      <c r="M58" s="771"/>
      <c r="N58" s="772"/>
      <c r="O58" s="761"/>
      <c r="P58" s="767"/>
      <c r="Q58" s="767"/>
      <c r="R58" s="768"/>
      <c r="S58" s="761"/>
      <c r="T58" s="767"/>
      <c r="U58" s="767"/>
      <c r="V58" s="768"/>
      <c r="W58" s="761"/>
      <c r="X58" s="767"/>
      <c r="Y58" s="768"/>
      <c r="Z58" s="776"/>
      <c r="AA58" s="653"/>
    </row>
    <row r="59" spans="1:27" ht="10.199999999999999" customHeight="1" x14ac:dyDescent="0.25">
      <c r="A59" s="760"/>
      <c r="B59" s="769"/>
      <c r="C59" s="601"/>
      <c r="D59" s="601"/>
      <c r="E59" s="601"/>
      <c r="F59" s="602"/>
      <c r="G59" s="769"/>
      <c r="H59" s="601"/>
      <c r="I59" s="601"/>
      <c r="J59" s="601"/>
      <c r="K59" s="602"/>
      <c r="L59" s="773"/>
      <c r="M59" s="774"/>
      <c r="N59" s="775"/>
      <c r="O59" s="769"/>
      <c r="P59" s="601"/>
      <c r="Q59" s="601"/>
      <c r="R59" s="602"/>
      <c r="S59" s="769"/>
      <c r="T59" s="601"/>
      <c r="U59" s="601"/>
      <c r="V59" s="602"/>
      <c r="W59" s="769"/>
      <c r="X59" s="601"/>
      <c r="Y59" s="602"/>
      <c r="Z59" s="777"/>
      <c r="AA59" s="653"/>
    </row>
    <row r="60" spans="1:27" ht="10.199999999999999" customHeight="1" x14ac:dyDescent="0.25">
      <c r="A60" s="759">
        <v>62</v>
      </c>
      <c r="B60" s="761"/>
      <c r="C60" s="767"/>
      <c r="D60" s="767"/>
      <c r="E60" s="767"/>
      <c r="F60" s="768"/>
      <c r="G60" s="761"/>
      <c r="H60" s="767"/>
      <c r="I60" s="767"/>
      <c r="J60" s="767"/>
      <c r="K60" s="768"/>
      <c r="L60" s="770"/>
      <c r="M60" s="778"/>
      <c r="N60" s="779"/>
      <c r="O60" s="761"/>
      <c r="P60" s="767"/>
      <c r="Q60" s="767"/>
      <c r="R60" s="768"/>
      <c r="S60" s="761"/>
      <c r="T60" s="767"/>
      <c r="U60" s="767"/>
      <c r="V60" s="768"/>
      <c r="W60" s="761"/>
      <c r="X60" s="767"/>
      <c r="Y60" s="768"/>
      <c r="Z60" s="776"/>
      <c r="AA60" s="653"/>
    </row>
    <row r="61" spans="1:27" ht="10.199999999999999" customHeight="1" x14ac:dyDescent="0.25">
      <c r="A61" s="760"/>
      <c r="B61" s="769"/>
      <c r="C61" s="601"/>
      <c r="D61" s="601"/>
      <c r="E61" s="601"/>
      <c r="F61" s="602"/>
      <c r="G61" s="769"/>
      <c r="H61" s="601"/>
      <c r="I61" s="601"/>
      <c r="J61" s="601"/>
      <c r="K61" s="602"/>
      <c r="L61" s="780"/>
      <c r="M61" s="781"/>
      <c r="N61" s="782"/>
      <c r="O61" s="769"/>
      <c r="P61" s="601"/>
      <c r="Q61" s="601"/>
      <c r="R61" s="602"/>
      <c r="S61" s="769"/>
      <c r="T61" s="601"/>
      <c r="U61" s="601"/>
      <c r="V61" s="602"/>
      <c r="W61" s="769"/>
      <c r="X61" s="601"/>
      <c r="Y61" s="602"/>
      <c r="Z61" s="777"/>
      <c r="AA61" s="653"/>
    </row>
    <row r="62" spans="1:27" ht="10.199999999999999" customHeight="1" x14ac:dyDescent="0.25">
      <c r="A62" s="759">
        <v>63</v>
      </c>
      <c r="B62" s="761"/>
      <c r="C62" s="767"/>
      <c r="D62" s="767"/>
      <c r="E62" s="767"/>
      <c r="F62" s="768"/>
      <c r="G62" s="761"/>
      <c r="H62" s="767"/>
      <c r="I62" s="767"/>
      <c r="J62" s="767"/>
      <c r="K62" s="768"/>
      <c r="L62" s="770"/>
      <c r="M62" s="778"/>
      <c r="N62" s="779"/>
      <c r="O62" s="761"/>
      <c r="P62" s="767"/>
      <c r="Q62" s="767"/>
      <c r="R62" s="768"/>
      <c r="S62" s="761"/>
      <c r="T62" s="767"/>
      <c r="U62" s="767"/>
      <c r="V62" s="768"/>
      <c r="W62" s="761"/>
      <c r="X62" s="767"/>
      <c r="Y62" s="768"/>
      <c r="Z62" s="776"/>
      <c r="AA62" s="653"/>
    </row>
    <row r="63" spans="1:27" ht="10.199999999999999" customHeight="1" x14ac:dyDescent="0.25">
      <c r="A63" s="760"/>
      <c r="B63" s="769"/>
      <c r="C63" s="601"/>
      <c r="D63" s="601"/>
      <c r="E63" s="601"/>
      <c r="F63" s="602"/>
      <c r="G63" s="769"/>
      <c r="H63" s="601"/>
      <c r="I63" s="601"/>
      <c r="J63" s="601"/>
      <c r="K63" s="602"/>
      <c r="L63" s="780"/>
      <c r="M63" s="781"/>
      <c r="N63" s="782"/>
      <c r="O63" s="769"/>
      <c r="P63" s="601"/>
      <c r="Q63" s="601"/>
      <c r="R63" s="602"/>
      <c r="S63" s="769"/>
      <c r="T63" s="601"/>
      <c r="U63" s="601"/>
      <c r="V63" s="602"/>
      <c r="W63" s="769"/>
      <c r="X63" s="601"/>
      <c r="Y63" s="602"/>
      <c r="Z63" s="777"/>
      <c r="AA63" s="653"/>
    </row>
    <row r="64" spans="1:27" ht="10.199999999999999" customHeight="1" x14ac:dyDescent="0.25">
      <c r="A64" s="759">
        <v>64</v>
      </c>
      <c r="B64" s="761"/>
      <c r="C64" s="767"/>
      <c r="D64" s="767"/>
      <c r="E64" s="767"/>
      <c r="F64" s="768"/>
      <c r="G64" s="761"/>
      <c r="H64" s="767"/>
      <c r="I64" s="767"/>
      <c r="J64" s="767"/>
      <c r="K64" s="768"/>
      <c r="L64" s="770"/>
      <c r="M64" s="778"/>
      <c r="N64" s="779"/>
      <c r="O64" s="761"/>
      <c r="P64" s="767"/>
      <c r="Q64" s="767"/>
      <c r="R64" s="768"/>
      <c r="S64" s="761"/>
      <c r="T64" s="767"/>
      <c r="U64" s="767"/>
      <c r="V64" s="768"/>
      <c r="W64" s="761"/>
      <c r="X64" s="767"/>
      <c r="Y64" s="768"/>
      <c r="Z64" s="776"/>
      <c r="AA64" s="653"/>
    </row>
    <row r="65" spans="1:27" ht="10.199999999999999" customHeight="1" x14ac:dyDescent="0.25">
      <c r="A65" s="760"/>
      <c r="B65" s="769"/>
      <c r="C65" s="601"/>
      <c r="D65" s="601"/>
      <c r="E65" s="601"/>
      <c r="F65" s="602"/>
      <c r="G65" s="769"/>
      <c r="H65" s="601"/>
      <c r="I65" s="601"/>
      <c r="J65" s="601"/>
      <c r="K65" s="602"/>
      <c r="L65" s="780"/>
      <c r="M65" s="781"/>
      <c r="N65" s="782"/>
      <c r="O65" s="769"/>
      <c r="P65" s="601"/>
      <c r="Q65" s="601"/>
      <c r="R65" s="602"/>
      <c r="S65" s="769"/>
      <c r="T65" s="601"/>
      <c r="U65" s="601"/>
      <c r="V65" s="602"/>
      <c r="W65" s="769"/>
      <c r="X65" s="601"/>
      <c r="Y65" s="602"/>
      <c r="Z65" s="777"/>
      <c r="AA65" s="653"/>
    </row>
    <row r="66" spans="1:27" ht="10.199999999999999" customHeight="1" x14ac:dyDescent="0.25">
      <c r="A66" s="759">
        <v>65</v>
      </c>
      <c r="B66" s="761"/>
      <c r="C66" s="767"/>
      <c r="D66" s="767"/>
      <c r="E66" s="767"/>
      <c r="F66" s="768"/>
      <c r="G66" s="761"/>
      <c r="H66" s="767"/>
      <c r="I66" s="767"/>
      <c r="J66" s="767"/>
      <c r="K66" s="768"/>
      <c r="L66" s="770"/>
      <c r="M66" s="778"/>
      <c r="N66" s="779"/>
      <c r="O66" s="761"/>
      <c r="P66" s="767"/>
      <c r="Q66" s="767"/>
      <c r="R66" s="768"/>
      <c r="S66" s="761"/>
      <c r="T66" s="767"/>
      <c r="U66" s="767"/>
      <c r="V66" s="768"/>
      <c r="W66" s="761"/>
      <c r="X66" s="767"/>
      <c r="Y66" s="768"/>
      <c r="Z66" s="776"/>
      <c r="AA66" s="653"/>
    </row>
    <row r="67" spans="1:27" ht="10.199999999999999" customHeight="1" x14ac:dyDescent="0.25">
      <c r="A67" s="760"/>
      <c r="B67" s="769"/>
      <c r="C67" s="601"/>
      <c r="D67" s="601"/>
      <c r="E67" s="601"/>
      <c r="F67" s="602"/>
      <c r="G67" s="769"/>
      <c r="H67" s="601"/>
      <c r="I67" s="601"/>
      <c r="J67" s="601"/>
      <c r="K67" s="602"/>
      <c r="L67" s="780"/>
      <c r="M67" s="781"/>
      <c r="N67" s="782"/>
      <c r="O67" s="769"/>
      <c r="P67" s="601"/>
      <c r="Q67" s="601"/>
      <c r="R67" s="602"/>
      <c r="S67" s="769"/>
      <c r="T67" s="601"/>
      <c r="U67" s="601"/>
      <c r="V67" s="602"/>
      <c r="W67" s="769"/>
      <c r="X67" s="601"/>
      <c r="Y67" s="602"/>
      <c r="Z67" s="777"/>
      <c r="AA67" s="653"/>
    </row>
    <row r="68" spans="1:27" ht="10.199999999999999" customHeight="1" x14ac:dyDescent="0.25">
      <c r="A68" s="759">
        <v>66</v>
      </c>
      <c r="B68" s="761"/>
      <c r="C68" s="767"/>
      <c r="D68" s="767"/>
      <c r="E68" s="767"/>
      <c r="F68" s="768"/>
      <c r="G68" s="761"/>
      <c r="H68" s="767"/>
      <c r="I68" s="767"/>
      <c r="J68" s="767"/>
      <c r="K68" s="768"/>
      <c r="L68" s="770"/>
      <c r="M68" s="778"/>
      <c r="N68" s="779"/>
      <c r="O68" s="761"/>
      <c r="P68" s="767"/>
      <c r="Q68" s="767"/>
      <c r="R68" s="768"/>
      <c r="S68" s="761"/>
      <c r="T68" s="767"/>
      <c r="U68" s="767"/>
      <c r="V68" s="768"/>
      <c r="W68" s="761"/>
      <c r="X68" s="767"/>
      <c r="Y68" s="768"/>
      <c r="Z68" s="776"/>
      <c r="AA68" s="653"/>
    </row>
    <row r="69" spans="1:27" ht="10.199999999999999" customHeight="1" x14ac:dyDescent="0.25">
      <c r="A69" s="760"/>
      <c r="B69" s="769"/>
      <c r="C69" s="601"/>
      <c r="D69" s="601"/>
      <c r="E69" s="601"/>
      <c r="F69" s="602"/>
      <c r="G69" s="769"/>
      <c r="H69" s="601"/>
      <c r="I69" s="601"/>
      <c r="J69" s="601"/>
      <c r="K69" s="602"/>
      <c r="L69" s="780"/>
      <c r="M69" s="781"/>
      <c r="N69" s="782"/>
      <c r="O69" s="769"/>
      <c r="P69" s="601"/>
      <c r="Q69" s="601"/>
      <c r="R69" s="602"/>
      <c r="S69" s="769"/>
      <c r="T69" s="601"/>
      <c r="U69" s="601"/>
      <c r="V69" s="602"/>
      <c r="W69" s="769"/>
      <c r="X69" s="601"/>
      <c r="Y69" s="602"/>
      <c r="Z69" s="777"/>
      <c r="AA69" s="653"/>
    </row>
    <row r="70" spans="1:27" ht="10.199999999999999" customHeight="1" x14ac:dyDescent="0.25">
      <c r="A70" s="759">
        <v>67</v>
      </c>
      <c r="B70" s="761"/>
      <c r="C70" s="767"/>
      <c r="D70" s="767"/>
      <c r="E70" s="767"/>
      <c r="F70" s="768"/>
      <c r="G70" s="761"/>
      <c r="H70" s="767"/>
      <c r="I70" s="767"/>
      <c r="J70" s="767"/>
      <c r="K70" s="768"/>
      <c r="L70" s="770"/>
      <c r="M70" s="778"/>
      <c r="N70" s="779"/>
      <c r="O70" s="761"/>
      <c r="P70" s="767"/>
      <c r="Q70" s="767"/>
      <c r="R70" s="768"/>
      <c r="S70" s="761"/>
      <c r="T70" s="767"/>
      <c r="U70" s="767"/>
      <c r="V70" s="768"/>
      <c r="W70" s="761"/>
      <c r="X70" s="767"/>
      <c r="Y70" s="768"/>
      <c r="Z70" s="776"/>
      <c r="AA70" s="653"/>
    </row>
    <row r="71" spans="1:27" ht="10.199999999999999" customHeight="1" x14ac:dyDescent="0.25">
      <c r="A71" s="760"/>
      <c r="B71" s="769"/>
      <c r="C71" s="601"/>
      <c r="D71" s="601"/>
      <c r="E71" s="601"/>
      <c r="F71" s="602"/>
      <c r="G71" s="769"/>
      <c r="H71" s="601"/>
      <c r="I71" s="601"/>
      <c r="J71" s="601"/>
      <c r="K71" s="602"/>
      <c r="L71" s="780"/>
      <c r="M71" s="781"/>
      <c r="N71" s="782"/>
      <c r="O71" s="769"/>
      <c r="P71" s="601"/>
      <c r="Q71" s="601"/>
      <c r="R71" s="602"/>
      <c r="S71" s="769"/>
      <c r="T71" s="601"/>
      <c r="U71" s="601"/>
      <c r="V71" s="602"/>
      <c r="W71" s="769"/>
      <c r="X71" s="601"/>
      <c r="Y71" s="602"/>
      <c r="Z71" s="777"/>
      <c r="AA71" s="653"/>
    </row>
    <row r="72" spans="1:27" ht="10.199999999999999" customHeight="1" x14ac:dyDescent="0.25">
      <c r="A72" s="759">
        <v>68</v>
      </c>
      <c r="B72" s="761"/>
      <c r="C72" s="767"/>
      <c r="D72" s="767"/>
      <c r="E72" s="767"/>
      <c r="F72" s="768"/>
      <c r="G72" s="761"/>
      <c r="H72" s="767"/>
      <c r="I72" s="767"/>
      <c r="J72" s="767"/>
      <c r="K72" s="768"/>
      <c r="L72" s="770"/>
      <c r="M72" s="771"/>
      <c r="N72" s="772"/>
      <c r="O72" s="761"/>
      <c r="P72" s="767"/>
      <c r="Q72" s="767"/>
      <c r="R72" s="768"/>
      <c r="S72" s="761"/>
      <c r="T72" s="767"/>
      <c r="U72" s="767"/>
      <c r="V72" s="768"/>
      <c r="W72" s="761"/>
      <c r="X72" s="767"/>
      <c r="Y72" s="768"/>
      <c r="Z72" s="776"/>
      <c r="AA72" s="653"/>
    </row>
    <row r="73" spans="1:27" ht="10.199999999999999" customHeight="1" x14ac:dyDescent="0.25">
      <c r="A73" s="760"/>
      <c r="B73" s="769"/>
      <c r="C73" s="601"/>
      <c r="D73" s="601"/>
      <c r="E73" s="601"/>
      <c r="F73" s="602"/>
      <c r="G73" s="769"/>
      <c r="H73" s="601"/>
      <c r="I73" s="601"/>
      <c r="J73" s="601"/>
      <c r="K73" s="602"/>
      <c r="L73" s="773"/>
      <c r="M73" s="774"/>
      <c r="N73" s="775"/>
      <c r="O73" s="769"/>
      <c r="P73" s="601"/>
      <c r="Q73" s="601"/>
      <c r="R73" s="602"/>
      <c r="S73" s="769"/>
      <c r="T73" s="601"/>
      <c r="U73" s="601"/>
      <c r="V73" s="602"/>
      <c r="W73" s="769"/>
      <c r="X73" s="601"/>
      <c r="Y73" s="602"/>
      <c r="Z73" s="777"/>
      <c r="AA73" s="653"/>
    </row>
    <row r="74" spans="1:27" ht="10.199999999999999" customHeight="1" x14ac:dyDescent="0.25">
      <c r="A74" s="759">
        <v>69</v>
      </c>
      <c r="B74" s="761"/>
      <c r="C74" s="767"/>
      <c r="D74" s="767"/>
      <c r="E74" s="767"/>
      <c r="F74" s="768"/>
      <c r="G74" s="761"/>
      <c r="H74" s="767"/>
      <c r="I74" s="767"/>
      <c r="J74" s="767"/>
      <c r="K74" s="768"/>
      <c r="L74" s="770"/>
      <c r="M74" s="778"/>
      <c r="N74" s="779"/>
      <c r="O74" s="761"/>
      <c r="P74" s="767"/>
      <c r="Q74" s="767"/>
      <c r="R74" s="768"/>
      <c r="S74" s="761"/>
      <c r="T74" s="767"/>
      <c r="U74" s="767"/>
      <c r="V74" s="768"/>
      <c r="W74" s="761"/>
      <c r="X74" s="767"/>
      <c r="Y74" s="768"/>
      <c r="Z74" s="776"/>
      <c r="AA74" s="653"/>
    </row>
    <row r="75" spans="1:27" ht="10.199999999999999" customHeight="1" x14ac:dyDescent="0.25">
      <c r="A75" s="760"/>
      <c r="B75" s="769"/>
      <c r="C75" s="601"/>
      <c r="D75" s="601"/>
      <c r="E75" s="601"/>
      <c r="F75" s="602"/>
      <c r="G75" s="769"/>
      <c r="H75" s="601"/>
      <c r="I75" s="601"/>
      <c r="J75" s="601"/>
      <c r="K75" s="602"/>
      <c r="L75" s="780"/>
      <c r="M75" s="781"/>
      <c r="N75" s="782"/>
      <c r="O75" s="769"/>
      <c r="P75" s="601"/>
      <c r="Q75" s="601"/>
      <c r="R75" s="602"/>
      <c r="S75" s="769"/>
      <c r="T75" s="601"/>
      <c r="U75" s="601"/>
      <c r="V75" s="602"/>
      <c r="W75" s="769"/>
      <c r="X75" s="601"/>
      <c r="Y75" s="602"/>
      <c r="Z75" s="777"/>
      <c r="AA75" s="653"/>
    </row>
    <row r="76" spans="1:27" ht="10.199999999999999" customHeight="1" x14ac:dyDescent="0.25">
      <c r="A76" s="759">
        <v>70</v>
      </c>
      <c r="B76" s="761"/>
      <c r="C76" s="767"/>
      <c r="D76" s="767"/>
      <c r="E76" s="767"/>
      <c r="F76" s="768"/>
      <c r="G76" s="761"/>
      <c r="H76" s="767"/>
      <c r="I76" s="767"/>
      <c r="J76" s="767"/>
      <c r="K76" s="768"/>
      <c r="L76" s="770"/>
      <c r="M76" s="778"/>
      <c r="N76" s="779"/>
      <c r="O76" s="761"/>
      <c r="P76" s="767"/>
      <c r="Q76" s="767"/>
      <c r="R76" s="768"/>
      <c r="S76" s="761"/>
      <c r="T76" s="767"/>
      <c r="U76" s="767"/>
      <c r="V76" s="768"/>
      <c r="W76" s="761"/>
      <c r="X76" s="767"/>
      <c r="Y76" s="768"/>
      <c r="Z76" s="776"/>
      <c r="AA76" s="653"/>
    </row>
    <row r="77" spans="1:27" ht="9.6" customHeight="1" x14ac:dyDescent="0.25">
      <c r="A77" s="760"/>
      <c r="B77" s="769"/>
      <c r="C77" s="601"/>
      <c r="D77" s="601"/>
      <c r="E77" s="601"/>
      <c r="F77" s="602"/>
      <c r="G77" s="769"/>
      <c r="H77" s="601"/>
      <c r="I77" s="601"/>
      <c r="J77" s="601"/>
      <c r="K77" s="602"/>
      <c r="L77" s="780"/>
      <c r="M77" s="781"/>
      <c r="N77" s="782"/>
      <c r="O77" s="769"/>
      <c r="P77" s="601"/>
      <c r="Q77" s="601"/>
      <c r="R77" s="602"/>
      <c r="S77" s="769"/>
      <c r="T77" s="601"/>
      <c r="U77" s="601"/>
      <c r="V77" s="602"/>
      <c r="W77" s="769"/>
      <c r="X77" s="601"/>
      <c r="Y77" s="602"/>
      <c r="Z77" s="777"/>
      <c r="AA77" s="653"/>
    </row>
    <row r="78" spans="1:27" ht="10.199999999999999" customHeight="1" x14ac:dyDescent="0.25">
      <c r="A78" s="759">
        <v>71</v>
      </c>
      <c r="B78" s="761"/>
      <c r="C78" s="767"/>
      <c r="D78" s="767"/>
      <c r="E78" s="767"/>
      <c r="F78" s="768"/>
      <c r="G78" s="761"/>
      <c r="H78" s="767"/>
      <c r="I78" s="767"/>
      <c r="J78" s="767"/>
      <c r="K78" s="768"/>
      <c r="L78" s="770"/>
      <c r="M78" s="778"/>
      <c r="N78" s="779"/>
      <c r="O78" s="761"/>
      <c r="P78" s="767"/>
      <c r="Q78" s="767"/>
      <c r="R78" s="768"/>
      <c r="S78" s="761"/>
      <c r="T78" s="767"/>
      <c r="U78" s="767"/>
      <c r="V78" s="768"/>
      <c r="W78" s="761"/>
      <c r="X78" s="767"/>
      <c r="Y78" s="768"/>
      <c r="Z78" s="776"/>
      <c r="AA78" s="653"/>
    </row>
    <row r="79" spans="1:27" ht="10.199999999999999" customHeight="1" x14ac:dyDescent="0.25">
      <c r="A79" s="760"/>
      <c r="B79" s="769"/>
      <c r="C79" s="601"/>
      <c r="D79" s="601"/>
      <c r="E79" s="601"/>
      <c r="F79" s="602"/>
      <c r="G79" s="769"/>
      <c r="H79" s="601"/>
      <c r="I79" s="601"/>
      <c r="J79" s="601"/>
      <c r="K79" s="602"/>
      <c r="L79" s="780"/>
      <c r="M79" s="781"/>
      <c r="N79" s="782"/>
      <c r="O79" s="769"/>
      <c r="P79" s="601"/>
      <c r="Q79" s="601"/>
      <c r="R79" s="602"/>
      <c r="S79" s="769"/>
      <c r="T79" s="601"/>
      <c r="U79" s="601"/>
      <c r="V79" s="602"/>
      <c r="W79" s="769"/>
      <c r="X79" s="601"/>
      <c r="Y79" s="602"/>
      <c r="Z79" s="777"/>
      <c r="AA79" s="653"/>
    </row>
    <row r="80" spans="1:27" ht="10.199999999999999" customHeight="1" x14ac:dyDescent="0.25">
      <c r="A80" s="759">
        <v>72</v>
      </c>
      <c r="B80" s="761"/>
      <c r="C80" s="767"/>
      <c r="D80" s="767"/>
      <c r="E80" s="767"/>
      <c r="F80" s="768"/>
      <c r="G80" s="761"/>
      <c r="H80" s="767"/>
      <c r="I80" s="767"/>
      <c r="J80" s="767"/>
      <c r="K80" s="768"/>
      <c r="L80" s="770"/>
      <c r="M80" s="778"/>
      <c r="N80" s="779"/>
      <c r="O80" s="761"/>
      <c r="P80" s="767"/>
      <c r="Q80" s="767"/>
      <c r="R80" s="768"/>
      <c r="S80" s="761"/>
      <c r="T80" s="767"/>
      <c r="U80" s="767"/>
      <c r="V80" s="768"/>
      <c r="W80" s="761"/>
      <c r="X80" s="767"/>
      <c r="Y80" s="768"/>
      <c r="Z80" s="776"/>
      <c r="AA80" s="653"/>
    </row>
    <row r="81" spans="1:27" ht="10.199999999999999" customHeight="1" x14ac:dyDescent="0.25">
      <c r="A81" s="760"/>
      <c r="B81" s="769"/>
      <c r="C81" s="601"/>
      <c r="D81" s="601"/>
      <c r="E81" s="601"/>
      <c r="F81" s="602"/>
      <c r="G81" s="769"/>
      <c r="H81" s="601"/>
      <c r="I81" s="601"/>
      <c r="J81" s="601"/>
      <c r="K81" s="602"/>
      <c r="L81" s="780"/>
      <c r="M81" s="781"/>
      <c r="N81" s="782"/>
      <c r="O81" s="769"/>
      <c r="P81" s="601"/>
      <c r="Q81" s="601"/>
      <c r="R81" s="602"/>
      <c r="S81" s="769"/>
      <c r="T81" s="601"/>
      <c r="U81" s="601"/>
      <c r="V81" s="602"/>
      <c r="W81" s="769"/>
      <c r="X81" s="601"/>
      <c r="Y81" s="602"/>
      <c r="Z81" s="777"/>
      <c r="AA81" s="653"/>
    </row>
    <row r="82" spans="1:27" ht="10.199999999999999" customHeight="1" x14ac:dyDescent="0.25">
      <c r="A82" s="759">
        <v>73</v>
      </c>
      <c r="B82" s="761"/>
      <c r="C82" s="767"/>
      <c r="D82" s="767"/>
      <c r="E82" s="767"/>
      <c r="F82" s="768"/>
      <c r="G82" s="761"/>
      <c r="H82" s="767"/>
      <c r="I82" s="767"/>
      <c r="J82" s="767"/>
      <c r="K82" s="768"/>
      <c r="L82" s="770"/>
      <c r="M82" s="778"/>
      <c r="N82" s="779"/>
      <c r="O82" s="761"/>
      <c r="P82" s="767"/>
      <c r="Q82" s="767"/>
      <c r="R82" s="768"/>
      <c r="S82" s="761"/>
      <c r="T82" s="767"/>
      <c r="U82" s="767"/>
      <c r="V82" s="768"/>
      <c r="W82" s="761"/>
      <c r="X82" s="767"/>
      <c r="Y82" s="768"/>
      <c r="Z82" s="776"/>
      <c r="AA82" s="653"/>
    </row>
    <row r="83" spans="1:27" ht="10.199999999999999" customHeight="1" x14ac:dyDescent="0.25">
      <c r="A83" s="760"/>
      <c r="B83" s="769"/>
      <c r="C83" s="601"/>
      <c r="D83" s="601"/>
      <c r="E83" s="601"/>
      <c r="F83" s="602"/>
      <c r="G83" s="769"/>
      <c r="H83" s="601"/>
      <c r="I83" s="601"/>
      <c r="J83" s="601"/>
      <c r="K83" s="602"/>
      <c r="L83" s="780"/>
      <c r="M83" s="781"/>
      <c r="N83" s="782"/>
      <c r="O83" s="769"/>
      <c r="P83" s="601"/>
      <c r="Q83" s="601"/>
      <c r="R83" s="602"/>
      <c r="S83" s="769"/>
      <c r="T83" s="601"/>
      <c r="U83" s="601"/>
      <c r="V83" s="602"/>
      <c r="W83" s="769"/>
      <c r="X83" s="601"/>
      <c r="Y83" s="602"/>
      <c r="Z83" s="777"/>
      <c r="AA83" s="653"/>
    </row>
    <row r="84" spans="1:27" ht="10.199999999999999" customHeight="1" x14ac:dyDescent="0.25">
      <c r="A84" s="759">
        <v>74</v>
      </c>
      <c r="B84" s="761"/>
      <c r="C84" s="767"/>
      <c r="D84" s="767"/>
      <c r="E84" s="767"/>
      <c r="F84" s="768"/>
      <c r="G84" s="761"/>
      <c r="H84" s="767"/>
      <c r="I84" s="767"/>
      <c r="J84" s="767"/>
      <c r="K84" s="768"/>
      <c r="L84" s="770"/>
      <c r="M84" s="778"/>
      <c r="N84" s="779"/>
      <c r="O84" s="761"/>
      <c r="P84" s="767"/>
      <c r="Q84" s="767"/>
      <c r="R84" s="768"/>
      <c r="S84" s="761"/>
      <c r="T84" s="767"/>
      <c r="U84" s="767"/>
      <c r="V84" s="768"/>
      <c r="W84" s="761"/>
      <c r="X84" s="767"/>
      <c r="Y84" s="768"/>
      <c r="Z84" s="776"/>
      <c r="AA84" s="653"/>
    </row>
    <row r="85" spans="1:27" ht="10.199999999999999" customHeight="1" x14ac:dyDescent="0.25">
      <c r="A85" s="760"/>
      <c r="B85" s="769"/>
      <c r="C85" s="601"/>
      <c r="D85" s="601"/>
      <c r="E85" s="601"/>
      <c r="F85" s="602"/>
      <c r="G85" s="769"/>
      <c r="H85" s="601"/>
      <c r="I85" s="601"/>
      <c r="J85" s="601"/>
      <c r="K85" s="602"/>
      <c r="L85" s="780"/>
      <c r="M85" s="781"/>
      <c r="N85" s="782"/>
      <c r="O85" s="769"/>
      <c r="P85" s="601"/>
      <c r="Q85" s="601"/>
      <c r="R85" s="602"/>
      <c r="S85" s="769"/>
      <c r="T85" s="601"/>
      <c r="U85" s="601"/>
      <c r="V85" s="602"/>
      <c r="W85" s="769"/>
      <c r="X85" s="601"/>
      <c r="Y85" s="602"/>
      <c r="Z85" s="777"/>
      <c r="AA85" s="653"/>
    </row>
    <row r="86" spans="1:27" ht="10.199999999999999" customHeight="1" x14ac:dyDescent="0.25">
      <c r="A86" s="759">
        <v>75</v>
      </c>
      <c r="B86" s="761"/>
      <c r="C86" s="767"/>
      <c r="D86" s="767"/>
      <c r="E86" s="767"/>
      <c r="F86" s="768"/>
      <c r="G86" s="761"/>
      <c r="H86" s="767"/>
      <c r="I86" s="767"/>
      <c r="J86" s="767"/>
      <c r="K86" s="768"/>
      <c r="L86" s="770"/>
      <c r="M86" s="771"/>
      <c r="N86" s="772"/>
      <c r="O86" s="761"/>
      <c r="P86" s="767"/>
      <c r="Q86" s="767"/>
      <c r="R86" s="768"/>
      <c r="S86" s="761"/>
      <c r="T86" s="767"/>
      <c r="U86" s="767"/>
      <c r="V86" s="768"/>
      <c r="W86" s="761"/>
      <c r="X86" s="767"/>
      <c r="Y86" s="768"/>
      <c r="Z86" s="776"/>
      <c r="AA86" s="653"/>
    </row>
    <row r="87" spans="1:27" ht="10.199999999999999" customHeight="1" x14ac:dyDescent="0.25">
      <c r="A87" s="760"/>
      <c r="B87" s="769"/>
      <c r="C87" s="601"/>
      <c r="D87" s="601"/>
      <c r="E87" s="601"/>
      <c r="F87" s="602"/>
      <c r="G87" s="769"/>
      <c r="H87" s="601"/>
      <c r="I87" s="601"/>
      <c r="J87" s="601"/>
      <c r="K87" s="602"/>
      <c r="L87" s="773"/>
      <c r="M87" s="774"/>
      <c r="N87" s="775"/>
      <c r="O87" s="769"/>
      <c r="P87" s="601"/>
      <c r="Q87" s="601"/>
      <c r="R87" s="602"/>
      <c r="S87" s="769"/>
      <c r="T87" s="601"/>
      <c r="U87" s="601"/>
      <c r="V87" s="602"/>
      <c r="W87" s="769"/>
      <c r="X87" s="601"/>
      <c r="Y87" s="602"/>
      <c r="Z87" s="777"/>
      <c r="AA87" s="653"/>
    </row>
    <row r="88" spans="1:27" ht="10.199999999999999" customHeight="1" x14ac:dyDescent="0.25">
      <c r="A88" s="759">
        <v>76</v>
      </c>
      <c r="B88" s="761"/>
      <c r="C88" s="767"/>
      <c r="D88" s="767"/>
      <c r="E88" s="767"/>
      <c r="F88" s="768"/>
      <c r="G88" s="761"/>
      <c r="H88" s="767"/>
      <c r="I88" s="767"/>
      <c r="J88" s="767"/>
      <c r="K88" s="768"/>
      <c r="L88" s="770"/>
      <c r="M88" s="778"/>
      <c r="N88" s="779"/>
      <c r="O88" s="761"/>
      <c r="P88" s="767"/>
      <c r="Q88" s="767"/>
      <c r="R88" s="768"/>
      <c r="S88" s="761"/>
      <c r="T88" s="767"/>
      <c r="U88" s="767"/>
      <c r="V88" s="768"/>
      <c r="W88" s="761"/>
      <c r="X88" s="767"/>
      <c r="Y88" s="768"/>
      <c r="Z88" s="776"/>
      <c r="AA88" s="653"/>
    </row>
    <row r="89" spans="1:27" ht="10.199999999999999" customHeight="1" x14ac:dyDescent="0.25">
      <c r="A89" s="760"/>
      <c r="B89" s="769"/>
      <c r="C89" s="601"/>
      <c r="D89" s="601"/>
      <c r="E89" s="601"/>
      <c r="F89" s="602"/>
      <c r="G89" s="769"/>
      <c r="H89" s="601"/>
      <c r="I89" s="601"/>
      <c r="J89" s="601"/>
      <c r="K89" s="602"/>
      <c r="L89" s="780"/>
      <c r="M89" s="781"/>
      <c r="N89" s="782"/>
      <c r="O89" s="769"/>
      <c r="P89" s="601"/>
      <c r="Q89" s="601"/>
      <c r="R89" s="602"/>
      <c r="S89" s="769"/>
      <c r="T89" s="601"/>
      <c r="U89" s="601"/>
      <c r="V89" s="602"/>
      <c r="W89" s="769"/>
      <c r="X89" s="601"/>
      <c r="Y89" s="602"/>
      <c r="Z89" s="777"/>
      <c r="AA89" s="653"/>
    </row>
    <row r="90" spans="1:27" ht="10.199999999999999" customHeight="1" x14ac:dyDescent="0.25">
      <c r="A90" s="759">
        <v>77</v>
      </c>
      <c r="B90" s="761"/>
      <c r="C90" s="767"/>
      <c r="D90" s="767"/>
      <c r="E90" s="767"/>
      <c r="F90" s="768"/>
      <c r="G90" s="761"/>
      <c r="H90" s="767"/>
      <c r="I90" s="767"/>
      <c r="J90" s="767"/>
      <c r="K90" s="768"/>
      <c r="L90" s="770"/>
      <c r="M90" s="778"/>
      <c r="N90" s="779"/>
      <c r="O90" s="761"/>
      <c r="P90" s="767"/>
      <c r="Q90" s="767"/>
      <c r="R90" s="768"/>
      <c r="S90" s="761"/>
      <c r="T90" s="767"/>
      <c r="U90" s="767"/>
      <c r="V90" s="768"/>
      <c r="W90" s="761"/>
      <c r="X90" s="767"/>
      <c r="Y90" s="768"/>
      <c r="Z90" s="776"/>
      <c r="AA90" s="653"/>
    </row>
    <row r="91" spans="1:27" ht="10.199999999999999" customHeight="1" x14ac:dyDescent="0.25">
      <c r="A91" s="760"/>
      <c r="B91" s="769"/>
      <c r="C91" s="601"/>
      <c r="D91" s="601"/>
      <c r="E91" s="601"/>
      <c r="F91" s="602"/>
      <c r="G91" s="769"/>
      <c r="H91" s="601"/>
      <c r="I91" s="601"/>
      <c r="J91" s="601"/>
      <c r="K91" s="602"/>
      <c r="L91" s="780"/>
      <c r="M91" s="781"/>
      <c r="N91" s="782"/>
      <c r="O91" s="769"/>
      <c r="P91" s="601"/>
      <c r="Q91" s="601"/>
      <c r="R91" s="602"/>
      <c r="S91" s="769"/>
      <c r="T91" s="601"/>
      <c r="U91" s="601"/>
      <c r="V91" s="602"/>
      <c r="W91" s="769"/>
      <c r="X91" s="601"/>
      <c r="Y91" s="602"/>
      <c r="Z91" s="777"/>
      <c r="AA91" s="653"/>
    </row>
    <row r="92" spans="1:27" ht="10.199999999999999" customHeight="1" x14ac:dyDescent="0.25">
      <c r="A92" s="759">
        <v>78</v>
      </c>
      <c r="B92" s="761"/>
      <c r="C92" s="767"/>
      <c r="D92" s="767"/>
      <c r="E92" s="767"/>
      <c r="F92" s="768"/>
      <c r="G92" s="761"/>
      <c r="H92" s="767"/>
      <c r="I92" s="767"/>
      <c r="J92" s="767"/>
      <c r="K92" s="768"/>
      <c r="L92" s="770"/>
      <c r="M92" s="778"/>
      <c r="N92" s="779"/>
      <c r="O92" s="761"/>
      <c r="P92" s="767"/>
      <c r="Q92" s="767"/>
      <c r="R92" s="768"/>
      <c r="S92" s="761"/>
      <c r="T92" s="767"/>
      <c r="U92" s="767"/>
      <c r="V92" s="768"/>
      <c r="W92" s="761"/>
      <c r="X92" s="767"/>
      <c r="Y92" s="768"/>
      <c r="Z92" s="776"/>
      <c r="AA92" s="653"/>
    </row>
    <row r="93" spans="1:27" ht="10.199999999999999" customHeight="1" x14ac:dyDescent="0.25">
      <c r="A93" s="760"/>
      <c r="B93" s="769"/>
      <c r="C93" s="601"/>
      <c r="D93" s="601"/>
      <c r="E93" s="601"/>
      <c r="F93" s="602"/>
      <c r="G93" s="769"/>
      <c r="H93" s="601"/>
      <c r="I93" s="601"/>
      <c r="J93" s="601"/>
      <c r="K93" s="602"/>
      <c r="L93" s="780"/>
      <c r="M93" s="781"/>
      <c r="N93" s="782"/>
      <c r="O93" s="769"/>
      <c r="P93" s="601"/>
      <c r="Q93" s="601"/>
      <c r="R93" s="602"/>
      <c r="S93" s="769"/>
      <c r="T93" s="601"/>
      <c r="U93" s="601"/>
      <c r="V93" s="602"/>
      <c r="W93" s="769"/>
      <c r="X93" s="601"/>
      <c r="Y93" s="602"/>
      <c r="Z93" s="777"/>
      <c r="AA93" s="653"/>
    </row>
    <row r="94" spans="1:27" ht="10.199999999999999" customHeight="1" x14ac:dyDescent="0.25">
      <c r="A94" s="759">
        <v>79</v>
      </c>
      <c r="B94" s="761"/>
      <c r="C94" s="767"/>
      <c r="D94" s="767"/>
      <c r="E94" s="767"/>
      <c r="F94" s="768"/>
      <c r="G94" s="761"/>
      <c r="H94" s="767"/>
      <c r="I94" s="767"/>
      <c r="J94" s="767"/>
      <c r="K94" s="768"/>
      <c r="L94" s="770"/>
      <c r="M94" s="778"/>
      <c r="N94" s="779"/>
      <c r="O94" s="761"/>
      <c r="P94" s="767"/>
      <c r="Q94" s="767"/>
      <c r="R94" s="768"/>
      <c r="S94" s="761"/>
      <c r="T94" s="767"/>
      <c r="U94" s="767"/>
      <c r="V94" s="768"/>
      <c r="W94" s="761"/>
      <c r="X94" s="767"/>
      <c r="Y94" s="768"/>
      <c r="Z94" s="776"/>
      <c r="AA94" s="653"/>
    </row>
    <row r="95" spans="1:27" ht="10.199999999999999" customHeight="1" x14ac:dyDescent="0.25">
      <c r="A95" s="760"/>
      <c r="B95" s="769"/>
      <c r="C95" s="601"/>
      <c r="D95" s="601"/>
      <c r="E95" s="601"/>
      <c r="F95" s="602"/>
      <c r="G95" s="769"/>
      <c r="H95" s="601"/>
      <c r="I95" s="601"/>
      <c r="J95" s="601"/>
      <c r="K95" s="602"/>
      <c r="L95" s="780"/>
      <c r="M95" s="781"/>
      <c r="N95" s="782"/>
      <c r="O95" s="769"/>
      <c r="P95" s="601"/>
      <c r="Q95" s="601"/>
      <c r="R95" s="602"/>
      <c r="S95" s="769"/>
      <c r="T95" s="601"/>
      <c r="U95" s="601"/>
      <c r="V95" s="602"/>
      <c r="W95" s="769"/>
      <c r="X95" s="601"/>
      <c r="Y95" s="602"/>
      <c r="Z95" s="777"/>
      <c r="AA95" s="653"/>
    </row>
    <row r="96" spans="1:27" ht="10.199999999999999" customHeight="1" x14ac:dyDescent="0.25">
      <c r="A96" s="759">
        <v>80</v>
      </c>
      <c r="B96" s="761"/>
      <c r="C96" s="767"/>
      <c r="D96" s="767"/>
      <c r="E96" s="767"/>
      <c r="F96" s="768"/>
      <c r="G96" s="761"/>
      <c r="H96" s="767"/>
      <c r="I96" s="767"/>
      <c r="J96" s="767"/>
      <c r="K96" s="768"/>
      <c r="L96" s="770"/>
      <c r="M96" s="778"/>
      <c r="N96" s="779"/>
      <c r="O96" s="761"/>
      <c r="P96" s="767"/>
      <c r="Q96" s="767"/>
      <c r="R96" s="768"/>
      <c r="S96" s="761"/>
      <c r="T96" s="767"/>
      <c r="U96" s="767"/>
      <c r="V96" s="768"/>
      <c r="W96" s="761"/>
      <c r="X96" s="767"/>
      <c r="Y96" s="768"/>
      <c r="Z96" s="776"/>
      <c r="AA96" s="653"/>
    </row>
    <row r="97" spans="1:27" ht="10.199999999999999" customHeight="1" x14ac:dyDescent="0.25">
      <c r="A97" s="760"/>
      <c r="B97" s="769"/>
      <c r="C97" s="601"/>
      <c r="D97" s="601"/>
      <c r="E97" s="601"/>
      <c r="F97" s="602"/>
      <c r="G97" s="769"/>
      <c r="H97" s="601"/>
      <c r="I97" s="601"/>
      <c r="J97" s="601"/>
      <c r="K97" s="602"/>
      <c r="L97" s="780"/>
      <c r="M97" s="781"/>
      <c r="N97" s="782"/>
      <c r="O97" s="769"/>
      <c r="P97" s="601"/>
      <c r="Q97" s="601"/>
      <c r="R97" s="602"/>
      <c r="S97" s="769"/>
      <c r="T97" s="601"/>
      <c r="U97" s="601"/>
      <c r="V97" s="602"/>
      <c r="W97" s="769"/>
      <c r="X97" s="601"/>
      <c r="Y97" s="602"/>
      <c r="Z97" s="777"/>
      <c r="AA97" s="653"/>
    </row>
    <row r="98" spans="1:27" ht="10.199999999999999" customHeight="1" x14ac:dyDescent="0.25">
      <c r="R98" s="906" t="str">
        <f>IF(Z86&gt;0,"weitere Eingaben in Formular 4a_3 möglich","")</f>
        <v/>
      </c>
      <c r="S98" s="906"/>
      <c r="T98" s="906"/>
      <c r="U98" s="906"/>
      <c r="V98" s="906"/>
      <c r="W98" s="906"/>
      <c r="X98" s="906"/>
      <c r="Y98" s="906"/>
      <c r="Z98" s="906"/>
      <c r="AA98" s="653"/>
    </row>
    <row r="99" spans="1:27" ht="10.199999999999999" customHeight="1" x14ac:dyDescent="0.25">
      <c r="R99" s="907"/>
      <c r="S99" s="907"/>
      <c r="T99" s="907"/>
      <c r="U99" s="907"/>
      <c r="V99" s="907"/>
      <c r="W99" s="907"/>
      <c r="X99" s="907"/>
      <c r="Y99" s="907"/>
      <c r="Z99" s="907"/>
      <c r="AA99" s="653"/>
    </row>
    <row r="100" spans="1:27" ht="10.199999999999999" customHeight="1" x14ac:dyDescent="0.25">
      <c r="B100" s="793" t="s">
        <v>5</v>
      </c>
      <c r="C100" s="503"/>
      <c r="D100" s="503"/>
      <c r="E100" s="503"/>
      <c r="F100" s="503"/>
      <c r="G100" s="503"/>
      <c r="H100" s="503"/>
      <c r="I100" s="503"/>
      <c r="J100" s="503"/>
      <c r="K100" s="503"/>
      <c r="L100" s="503"/>
      <c r="M100" s="30"/>
      <c r="N100" s="849">
        <f>COUNTA(Z18:Z96)+('Formular 4a_1'!N99)</f>
        <v>0</v>
      </c>
      <c r="O100" s="850"/>
      <c r="P100" s="30"/>
      <c r="Q100" s="30"/>
      <c r="R100" s="30"/>
      <c r="AA100" s="653"/>
    </row>
    <row r="101" spans="1:27" ht="10.199999999999999" customHeight="1" x14ac:dyDescent="0.25">
      <c r="B101" s="503"/>
      <c r="C101" s="503"/>
      <c r="D101" s="503"/>
      <c r="E101" s="503"/>
      <c r="F101" s="503"/>
      <c r="G101" s="503"/>
      <c r="H101" s="503"/>
      <c r="I101" s="503"/>
      <c r="J101" s="503"/>
      <c r="K101" s="503"/>
      <c r="L101" s="503"/>
      <c r="M101" s="30"/>
      <c r="N101" s="851"/>
      <c r="O101" s="852"/>
      <c r="P101" s="30"/>
      <c r="Q101" s="30"/>
      <c r="R101" s="30"/>
      <c r="AA101" s="653"/>
    </row>
    <row r="102" spans="1:27" ht="10.199999999999999" customHeight="1" x14ac:dyDescent="0.25">
      <c r="AA102" s="653"/>
    </row>
    <row r="103" spans="1:27" ht="10.199999999999999" customHeight="1" x14ac:dyDescent="0.25">
      <c r="B103" s="792" t="s">
        <v>44</v>
      </c>
      <c r="C103" s="792"/>
      <c r="D103" s="792"/>
      <c r="E103" s="792"/>
      <c r="F103" s="792"/>
      <c r="G103" s="792"/>
      <c r="H103" s="792"/>
      <c r="I103" s="792"/>
      <c r="J103" s="792"/>
      <c r="K103" s="792"/>
      <c r="L103" s="792"/>
      <c r="N103" s="849">
        <f>COUNTIF(Z18:Z96,"w")+('Formular 4a_1'!N102)</f>
        <v>0</v>
      </c>
      <c r="O103" s="850"/>
      <c r="Q103" s="853" t="str">
        <f>IF(N103&lt;1,"",N103/N100)</f>
        <v/>
      </c>
      <c r="R103" s="854"/>
      <c r="AA103" s="653"/>
    </row>
    <row r="104" spans="1:27" ht="10.199999999999999" customHeight="1" x14ac:dyDescent="0.25">
      <c r="B104" s="792"/>
      <c r="C104" s="792"/>
      <c r="D104" s="792"/>
      <c r="E104" s="792"/>
      <c r="F104" s="792"/>
      <c r="G104" s="792"/>
      <c r="H104" s="792"/>
      <c r="I104" s="792"/>
      <c r="J104" s="792"/>
      <c r="K104" s="792"/>
      <c r="L104" s="792"/>
      <c r="N104" s="851"/>
      <c r="O104" s="852"/>
      <c r="Q104" s="855"/>
      <c r="R104" s="856"/>
      <c r="AA104" s="653"/>
    </row>
    <row r="105" spans="1:27" ht="10.199999999999999" customHeight="1" x14ac:dyDescent="0.25">
      <c r="AA105" s="653"/>
    </row>
    <row r="106" spans="1:27" ht="10.199999999999999" customHeight="1" x14ac:dyDescent="0.25">
      <c r="B106" s="792" t="s">
        <v>45</v>
      </c>
      <c r="C106" s="792"/>
      <c r="D106" s="792"/>
      <c r="E106" s="792"/>
      <c r="F106" s="792"/>
      <c r="G106" s="792"/>
      <c r="H106" s="792"/>
      <c r="I106" s="792"/>
      <c r="J106" s="792"/>
      <c r="K106" s="792"/>
      <c r="L106" s="792"/>
      <c r="N106" s="849">
        <f>COUNTIF(Z18:Z96,"m")+('Formular 4a_1'!N105)</f>
        <v>0</v>
      </c>
      <c r="O106" s="850"/>
      <c r="Q106" s="853" t="str">
        <f>IF(N106&lt;1,"",N106/N100)</f>
        <v/>
      </c>
      <c r="R106" s="854"/>
      <c r="AA106" s="653"/>
    </row>
    <row r="107" spans="1:27" ht="10.199999999999999" customHeight="1" x14ac:dyDescent="0.25">
      <c r="B107" s="792"/>
      <c r="C107" s="792"/>
      <c r="D107" s="792"/>
      <c r="E107" s="792"/>
      <c r="F107" s="792"/>
      <c r="G107" s="792"/>
      <c r="H107" s="792"/>
      <c r="I107" s="792"/>
      <c r="J107" s="792"/>
      <c r="K107" s="792"/>
      <c r="L107" s="792"/>
      <c r="N107" s="851"/>
      <c r="O107" s="852"/>
      <c r="Q107" s="855"/>
      <c r="R107" s="856"/>
      <c r="AA107" s="653"/>
    </row>
    <row r="108" spans="1:27" ht="10.199999999999999" customHeight="1" x14ac:dyDescent="0.25">
      <c r="AA108" s="653"/>
    </row>
    <row r="109" spans="1:27" ht="10.199999999999999" customHeight="1" x14ac:dyDescent="0.25">
      <c r="AA109" s="653"/>
    </row>
    <row r="110" spans="1:27" ht="10.199999999999999" customHeight="1" x14ac:dyDescent="0.25">
      <c r="AA110" s="653"/>
    </row>
    <row r="111" spans="1:27" ht="10.199999999999999" customHeight="1" x14ac:dyDescent="0.25">
      <c r="AA111" s="653"/>
    </row>
    <row r="112" spans="1:27" ht="10.199999999999999" customHeight="1" x14ac:dyDescent="0.25">
      <c r="B112" s="596"/>
      <c r="C112" s="596"/>
      <c r="D112" s="596"/>
      <c r="E112" s="596"/>
      <c r="F112" s="596"/>
      <c r="G112" s="596"/>
      <c r="J112" s="596"/>
      <c r="K112" s="596"/>
      <c r="L112" s="596"/>
      <c r="M112" s="596"/>
      <c r="N112" s="596"/>
      <c r="O112" s="596"/>
      <c r="R112" s="596"/>
      <c r="S112" s="596"/>
      <c r="T112" s="596"/>
      <c r="U112" s="596"/>
      <c r="V112" s="596"/>
      <c r="W112" s="596"/>
      <c r="AA112" s="653"/>
    </row>
    <row r="113" spans="2:27" ht="10.199999999999999" customHeight="1" x14ac:dyDescent="0.25">
      <c r="B113" s="627"/>
      <c r="C113" s="627"/>
      <c r="D113" s="627"/>
      <c r="E113" s="627"/>
      <c r="F113" s="627"/>
      <c r="G113" s="627"/>
      <c r="J113" s="627"/>
      <c r="K113" s="627"/>
      <c r="L113" s="627"/>
      <c r="M113" s="627"/>
      <c r="N113" s="627"/>
      <c r="O113" s="627"/>
      <c r="R113" s="627"/>
      <c r="S113" s="627"/>
      <c r="T113" s="627"/>
      <c r="U113" s="627"/>
      <c r="V113" s="627"/>
      <c r="W113" s="627"/>
      <c r="AA113" s="653"/>
    </row>
    <row r="114" spans="2:27" ht="10.199999999999999" customHeight="1" x14ac:dyDescent="0.25">
      <c r="AA114" s="653"/>
    </row>
    <row r="115" spans="2:27" ht="10.199999999999999" customHeight="1" x14ac:dyDescent="0.25">
      <c r="B115" s="591" t="s">
        <v>0</v>
      </c>
      <c r="C115" s="591"/>
      <c r="D115" s="591"/>
      <c r="E115" s="591"/>
      <c r="F115" s="591"/>
      <c r="G115" s="591"/>
      <c r="H115" s="118"/>
      <c r="I115" s="118"/>
      <c r="J115" s="591" t="s">
        <v>454</v>
      </c>
      <c r="K115" s="591"/>
      <c r="L115" s="591"/>
      <c r="M115" s="591"/>
      <c r="N115" s="591"/>
      <c r="O115" s="591"/>
      <c r="P115" s="118"/>
      <c r="Q115" s="118"/>
      <c r="R115" s="591" t="s">
        <v>454</v>
      </c>
      <c r="S115" s="591"/>
      <c r="T115" s="591"/>
      <c r="U115" s="591"/>
      <c r="V115" s="591"/>
      <c r="W115" s="591"/>
      <c r="AA115" s="653"/>
    </row>
    <row r="116" spans="2:27" ht="10.199999999999999" customHeight="1" x14ac:dyDescent="0.25">
      <c r="AA116" s="653"/>
    </row>
    <row r="117" spans="2:27" ht="10.199999999999999" customHeight="1" x14ac:dyDescent="0.25">
      <c r="B117" s="514" t="s">
        <v>46</v>
      </c>
      <c r="C117" s="514"/>
      <c r="D117" s="514"/>
      <c r="E117" s="514"/>
      <c r="F117" s="857" t="str">
        <f>IF(Dienststellendaten!G54&lt;1,"",Dienststellendaten!G54)</f>
        <v/>
      </c>
      <c r="G117" s="858"/>
      <c r="H117" s="858"/>
      <c r="AA117" s="653"/>
    </row>
    <row r="118" spans="2:27" ht="10.199999999999999" customHeight="1" x14ac:dyDescent="0.25">
      <c r="B118" s="514"/>
      <c r="C118" s="514"/>
      <c r="D118" s="514"/>
      <c r="E118" s="514"/>
      <c r="F118" s="859"/>
      <c r="G118" s="859"/>
      <c r="H118" s="859"/>
      <c r="AA118" s="653"/>
    </row>
    <row r="119" spans="2:27" ht="10.199999999999999" customHeight="1" x14ac:dyDescent="0.25">
      <c r="AA119" s="653"/>
    </row>
    <row r="120" spans="2:27" ht="10.199999999999999" customHeight="1" x14ac:dyDescent="0.25">
      <c r="AA120" s="653"/>
    </row>
    <row r="121" spans="2:27" ht="10.199999999999999" customHeight="1" x14ac:dyDescent="0.25">
      <c r="B121" s="698" t="s">
        <v>8</v>
      </c>
      <c r="C121" s="617"/>
      <c r="D121" s="617"/>
      <c r="E121" s="617"/>
      <c r="F121" s="617"/>
      <c r="G121" s="617"/>
      <c r="H121" s="617"/>
      <c r="I121" s="617"/>
      <c r="J121" s="617"/>
      <c r="K121" s="617"/>
      <c r="AA121" s="653"/>
    </row>
    <row r="122" spans="2:27" ht="10.199999999999999" customHeight="1" x14ac:dyDescent="0.25">
      <c r="B122" s="617"/>
      <c r="C122" s="617"/>
      <c r="D122" s="617"/>
      <c r="E122" s="617"/>
      <c r="F122" s="617"/>
      <c r="G122" s="617"/>
      <c r="H122" s="617"/>
      <c r="I122" s="617"/>
      <c r="J122" s="617"/>
      <c r="K122" s="617"/>
      <c r="AA122" s="653"/>
    </row>
    <row r="123" spans="2:27" ht="10.199999999999999" customHeight="1" x14ac:dyDescent="0.25">
      <c r="B123" s="617" t="s">
        <v>9</v>
      </c>
      <c r="C123" s="617"/>
      <c r="D123" s="617"/>
      <c r="E123" s="617"/>
      <c r="F123" s="617"/>
      <c r="G123" s="617"/>
      <c r="H123" s="617"/>
      <c r="I123" s="617"/>
      <c r="J123" s="617"/>
      <c r="K123" s="617"/>
      <c r="L123" s="503"/>
      <c r="M123" s="503"/>
      <c r="AA123" s="653"/>
    </row>
    <row r="124" spans="2:27" ht="10.199999999999999" customHeight="1" x14ac:dyDescent="0.25">
      <c r="B124" s="503"/>
      <c r="C124" s="503"/>
      <c r="D124" s="503"/>
      <c r="E124" s="503"/>
      <c r="F124" s="503"/>
      <c r="G124" s="503"/>
      <c r="H124" s="503"/>
      <c r="I124" s="503"/>
      <c r="J124" s="503"/>
      <c r="K124" s="503"/>
      <c r="L124" s="503"/>
      <c r="M124" s="503"/>
      <c r="AA124" s="653"/>
    </row>
    <row r="125" spans="2:27" ht="10.199999999999999" customHeight="1" x14ac:dyDescent="0.25">
      <c r="AA125" s="653"/>
    </row>
    <row r="126" spans="2:27" ht="10.199999999999999" customHeight="1" x14ac:dyDescent="0.25">
      <c r="AA126" s="653"/>
    </row>
    <row r="127" spans="2:27" ht="10.199999999999999" customHeight="1" x14ac:dyDescent="0.25">
      <c r="AA127" s="653"/>
    </row>
    <row r="128" spans="2:27" ht="10.199999999999999" customHeight="1" x14ac:dyDescent="0.25">
      <c r="AA128" s="653"/>
    </row>
    <row r="129" spans="27:27" ht="10.199999999999999" customHeight="1" x14ac:dyDescent="0.25">
      <c r="AA129" s="653"/>
    </row>
    <row r="130" spans="27:27" ht="10.199999999999999" customHeight="1" x14ac:dyDescent="0.25">
      <c r="AA130" s="653"/>
    </row>
    <row r="131" spans="27:27" ht="10.199999999999999" customHeight="1" x14ac:dyDescent="0.25"/>
    <row r="132" spans="27:27" ht="10.199999999999999" customHeight="1" x14ac:dyDescent="0.25"/>
    <row r="133" spans="27:27" ht="10.199999999999999" customHeight="1" x14ac:dyDescent="0.25"/>
    <row r="134" spans="27:27" ht="10.199999999999999" customHeight="1" x14ac:dyDescent="0.25"/>
    <row r="135" spans="27:27" ht="10.199999999999999" customHeight="1" x14ac:dyDescent="0.25"/>
    <row r="136" spans="27:27" ht="10.199999999999999" customHeight="1" x14ac:dyDescent="0.25"/>
    <row r="137" spans="27:27" ht="10.199999999999999" customHeight="1" x14ac:dyDescent="0.25"/>
    <row r="138" spans="27:27" ht="10.199999999999999" customHeight="1" x14ac:dyDescent="0.25"/>
    <row r="139" spans="27:27" ht="10.199999999999999" customHeight="1" x14ac:dyDescent="0.25"/>
    <row r="140" spans="27:27" ht="10.199999999999999" customHeight="1" x14ac:dyDescent="0.25"/>
    <row r="141" spans="27:27" ht="10.199999999999999" customHeight="1" x14ac:dyDescent="0.25"/>
    <row r="142" spans="27:27" ht="10.199999999999999" customHeight="1" x14ac:dyDescent="0.25"/>
    <row r="143" spans="27:27" ht="10.199999999999999" customHeight="1" x14ac:dyDescent="0.25"/>
    <row r="144" spans="27:27" ht="10.199999999999999" customHeight="1" x14ac:dyDescent="0.25"/>
    <row r="145" ht="10.199999999999999" customHeight="1" x14ac:dyDescent="0.25"/>
    <row r="146" ht="10.199999999999999" customHeight="1" x14ac:dyDescent="0.25"/>
    <row r="147" ht="10.199999999999999" customHeight="1" x14ac:dyDescent="0.25"/>
    <row r="148" ht="10.199999999999999" customHeight="1" x14ac:dyDescent="0.25"/>
    <row r="149" ht="10.199999999999999" customHeight="1" x14ac:dyDescent="0.25"/>
    <row r="150" ht="10.199999999999999" customHeight="1" x14ac:dyDescent="0.25"/>
    <row r="151" ht="10.199999999999999" customHeight="1" x14ac:dyDescent="0.25"/>
    <row r="152" ht="10.199999999999999" customHeight="1" x14ac:dyDescent="0.25"/>
    <row r="153" ht="10.199999999999999" customHeight="1" x14ac:dyDescent="0.25"/>
  </sheetData>
  <sheetProtection algorithmName="SHA-512" hashValue="5jzW6QqztJChGmxUYTwfBwfXxlnBcI1lkQnsgTQlx4rHjhzaiNXFjDTdJbLitF2DkFFlwmeT7KLXGPrWbWgeOg==" saltValue="tWIJtW9iFt85Bqk6RlfdSA==" spinCount="100000" sheet="1" selectLockedCells="1"/>
  <mergeCells count="360">
    <mergeCell ref="R98:Z99"/>
    <mergeCell ref="AA1:AA130"/>
    <mergeCell ref="A20:A21"/>
    <mergeCell ref="A22:A23"/>
    <mergeCell ref="A24:A25"/>
    <mergeCell ref="A26:A27"/>
    <mergeCell ref="A28:A29"/>
    <mergeCell ref="A30:A31"/>
    <mergeCell ref="A32:A33"/>
    <mergeCell ref="A34:A35"/>
    <mergeCell ref="A76:A77"/>
    <mergeCell ref="B76:F77"/>
    <mergeCell ref="G76:K77"/>
    <mergeCell ref="L76:N77"/>
    <mergeCell ref="O76:R77"/>
    <mergeCell ref="S76:V77"/>
    <mergeCell ref="W76:Y77"/>
    <mergeCell ref="Z76:Z77"/>
    <mergeCell ref="A72:A73"/>
    <mergeCell ref="B72:F73"/>
    <mergeCell ref="G72:K73"/>
    <mergeCell ref="L72:N73"/>
    <mergeCell ref="O72:R73"/>
    <mergeCell ref="S72:V73"/>
    <mergeCell ref="W72:Y73"/>
    <mergeCell ref="Z72:Z73"/>
    <mergeCell ref="A74:A75"/>
    <mergeCell ref="B74:F75"/>
    <mergeCell ref="G74:K75"/>
    <mergeCell ref="L74:N75"/>
    <mergeCell ref="O74:R75"/>
    <mergeCell ref="S74:V75"/>
    <mergeCell ref="W74:Y75"/>
    <mergeCell ref="Z74:Z75"/>
    <mergeCell ref="L68:N69"/>
    <mergeCell ref="O68:R69"/>
    <mergeCell ref="S68:V69"/>
    <mergeCell ref="W68:Y69"/>
    <mergeCell ref="Z68:Z69"/>
    <mergeCell ref="A70:A71"/>
    <mergeCell ref="B70:F71"/>
    <mergeCell ref="G70:K71"/>
    <mergeCell ref="L70:N71"/>
    <mergeCell ref="O70:R71"/>
    <mergeCell ref="S70:V71"/>
    <mergeCell ref="W70:Y71"/>
    <mergeCell ref="Z70:Z71"/>
    <mergeCell ref="B4:D4"/>
    <mergeCell ref="B9:Z10"/>
    <mergeCell ref="B11:Z12"/>
    <mergeCell ref="B2:C3"/>
    <mergeCell ref="E2:G3"/>
    <mergeCell ref="I2:S3"/>
    <mergeCell ref="V2:Y3"/>
    <mergeCell ref="E4:G4"/>
    <mergeCell ref="I4:S4"/>
    <mergeCell ref="V4:Y5"/>
    <mergeCell ref="B7:T8"/>
    <mergeCell ref="V7:Y8"/>
    <mergeCell ref="A15:A17"/>
    <mergeCell ref="B15:F17"/>
    <mergeCell ref="G15:K17"/>
    <mergeCell ref="L15:N17"/>
    <mergeCell ref="O15:R17"/>
    <mergeCell ref="S15:V17"/>
    <mergeCell ref="W15:Y17"/>
    <mergeCell ref="Z15:Z17"/>
    <mergeCell ref="B18:F19"/>
    <mergeCell ref="G18:K19"/>
    <mergeCell ref="L18:N19"/>
    <mergeCell ref="O18:R19"/>
    <mergeCell ref="S18:V19"/>
    <mergeCell ref="W18:Y19"/>
    <mergeCell ref="Z18:Z19"/>
    <mergeCell ref="A18:A19"/>
    <mergeCell ref="W20:Y21"/>
    <mergeCell ref="Z20:Z21"/>
    <mergeCell ref="B22:F23"/>
    <mergeCell ref="G22:K23"/>
    <mergeCell ref="L22:N23"/>
    <mergeCell ref="O22:R23"/>
    <mergeCell ref="S22:V23"/>
    <mergeCell ref="W22:Y23"/>
    <mergeCell ref="Z22:Z23"/>
    <mergeCell ref="B20:F21"/>
    <mergeCell ref="G20:K21"/>
    <mergeCell ref="L20:N21"/>
    <mergeCell ref="O20:R21"/>
    <mergeCell ref="S20:V21"/>
    <mergeCell ref="W24:Y25"/>
    <mergeCell ref="Z24:Z25"/>
    <mergeCell ref="B26:F27"/>
    <mergeCell ref="G26:K27"/>
    <mergeCell ref="L26:N27"/>
    <mergeCell ref="O26:R27"/>
    <mergeCell ref="S26:V27"/>
    <mergeCell ref="W26:Y27"/>
    <mergeCell ref="Z26:Z27"/>
    <mergeCell ref="B24:F25"/>
    <mergeCell ref="G24:K25"/>
    <mergeCell ref="L24:N25"/>
    <mergeCell ref="O24:R25"/>
    <mergeCell ref="S24:V25"/>
    <mergeCell ref="W28:Y29"/>
    <mergeCell ref="Z28:Z29"/>
    <mergeCell ref="B30:F31"/>
    <mergeCell ref="G30:K31"/>
    <mergeCell ref="L30:N31"/>
    <mergeCell ref="O30:R31"/>
    <mergeCell ref="S30:V31"/>
    <mergeCell ref="W30:Y31"/>
    <mergeCell ref="Z30:Z31"/>
    <mergeCell ref="B28:F29"/>
    <mergeCell ref="G28:K29"/>
    <mergeCell ref="L28:N29"/>
    <mergeCell ref="O28:R29"/>
    <mergeCell ref="S28:V29"/>
    <mergeCell ref="W32:Y33"/>
    <mergeCell ref="Z32:Z33"/>
    <mergeCell ref="B34:F35"/>
    <mergeCell ref="G34:K35"/>
    <mergeCell ref="L34:N35"/>
    <mergeCell ref="O34:R35"/>
    <mergeCell ref="S34:V35"/>
    <mergeCell ref="W34:Y35"/>
    <mergeCell ref="Z34:Z35"/>
    <mergeCell ref="B32:F33"/>
    <mergeCell ref="G32:K33"/>
    <mergeCell ref="L32:N33"/>
    <mergeCell ref="O32:R33"/>
    <mergeCell ref="S32:V33"/>
    <mergeCell ref="W36:Y37"/>
    <mergeCell ref="Z36:Z37"/>
    <mergeCell ref="B38:F39"/>
    <mergeCell ref="G38:K39"/>
    <mergeCell ref="L38:N39"/>
    <mergeCell ref="O38:R39"/>
    <mergeCell ref="S38:V39"/>
    <mergeCell ref="W38:Y39"/>
    <mergeCell ref="Z38:Z39"/>
    <mergeCell ref="B36:F37"/>
    <mergeCell ref="G36:K37"/>
    <mergeCell ref="L36:N37"/>
    <mergeCell ref="O36:R37"/>
    <mergeCell ref="S36:V37"/>
    <mergeCell ref="W40:Y41"/>
    <mergeCell ref="Z40:Z41"/>
    <mergeCell ref="A42:A43"/>
    <mergeCell ref="B42:F43"/>
    <mergeCell ref="G42:K43"/>
    <mergeCell ref="L42:N43"/>
    <mergeCell ref="O42:R43"/>
    <mergeCell ref="S42:V43"/>
    <mergeCell ref="W42:Y43"/>
    <mergeCell ref="Z42:Z43"/>
    <mergeCell ref="B40:F41"/>
    <mergeCell ref="G40:K41"/>
    <mergeCell ref="L40:N41"/>
    <mergeCell ref="O40:R41"/>
    <mergeCell ref="S40:V41"/>
    <mergeCell ref="W44:Y45"/>
    <mergeCell ref="Z44:Z45"/>
    <mergeCell ref="A46:A47"/>
    <mergeCell ref="B46:F47"/>
    <mergeCell ref="G46:K47"/>
    <mergeCell ref="L46:N47"/>
    <mergeCell ref="O46:R47"/>
    <mergeCell ref="S46:V47"/>
    <mergeCell ref="W46:Y47"/>
    <mergeCell ref="Z46:Z47"/>
    <mergeCell ref="A44:A45"/>
    <mergeCell ref="B44:F45"/>
    <mergeCell ref="G44:K45"/>
    <mergeCell ref="L44:N45"/>
    <mergeCell ref="O44:R45"/>
    <mergeCell ref="S44:V45"/>
    <mergeCell ref="W48:Y49"/>
    <mergeCell ref="Z48:Z49"/>
    <mergeCell ref="A50:A51"/>
    <mergeCell ref="B50:F51"/>
    <mergeCell ref="G50:K51"/>
    <mergeCell ref="L50:N51"/>
    <mergeCell ref="O50:R51"/>
    <mergeCell ref="S50:V51"/>
    <mergeCell ref="W50:Y51"/>
    <mergeCell ref="Z50:Z51"/>
    <mergeCell ref="A48:A49"/>
    <mergeCell ref="B48:F49"/>
    <mergeCell ref="G48:K49"/>
    <mergeCell ref="L48:N49"/>
    <mergeCell ref="O48:R49"/>
    <mergeCell ref="S48:V49"/>
    <mergeCell ref="W52:Y53"/>
    <mergeCell ref="Z52:Z53"/>
    <mergeCell ref="A54:A55"/>
    <mergeCell ref="B54:F55"/>
    <mergeCell ref="G54:K55"/>
    <mergeCell ref="L54:N55"/>
    <mergeCell ref="O54:R55"/>
    <mergeCell ref="S54:V55"/>
    <mergeCell ref="W54:Y55"/>
    <mergeCell ref="Z54:Z55"/>
    <mergeCell ref="A52:A53"/>
    <mergeCell ref="B52:F53"/>
    <mergeCell ref="G52:K53"/>
    <mergeCell ref="L52:N53"/>
    <mergeCell ref="O52:R53"/>
    <mergeCell ref="S52:V53"/>
    <mergeCell ref="W56:Y57"/>
    <mergeCell ref="Z56:Z57"/>
    <mergeCell ref="A58:A59"/>
    <mergeCell ref="B58:F59"/>
    <mergeCell ref="G58:K59"/>
    <mergeCell ref="L58:N59"/>
    <mergeCell ref="O58:R59"/>
    <mergeCell ref="S58:V59"/>
    <mergeCell ref="W58:Y59"/>
    <mergeCell ref="Z58:Z59"/>
    <mergeCell ref="A56:A57"/>
    <mergeCell ref="B56:F57"/>
    <mergeCell ref="G56:K57"/>
    <mergeCell ref="L56:N57"/>
    <mergeCell ref="O56:R57"/>
    <mergeCell ref="S56:V57"/>
    <mergeCell ref="W60:Y61"/>
    <mergeCell ref="Z60:Z61"/>
    <mergeCell ref="A62:A63"/>
    <mergeCell ref="B62:F63"/>
    <mergeCell ref="G62:K63"/>
    <mergeCell ref="L62:N63"/>
    <mergeCell ref="O62:R63"/>
    <mergeCell ref="S62:V63"/>
    <mergeCell ref="W62:Y63"/>
    <mergeCell ref="Z62:Z63"/>
    <mergeCell ref="A60:A61"/>
    <mergeCell ref="B60:F61"/>
    <mergeCell ref="G60:K61"/>
    <mergeCell ref="L60:N61"/>
    <mergeCell ref="O60:R61"/>
    <mergeCell ref="S60:V61"/>
    <mergeCell ref="W64:Y65"/>
    <mergeCell ref="Z64:Z65"/>
    <mergeCell ref="B100:L101"/>
    <mergeCell ref="N100:O101"/>
    <mergeCell ref="B103:L104"/>
    <mergeCell ref="N103:O104"/>
    <mergeCell ref="Q103:R104"/>
    <mergeCell ref="A64:A65"/>
    <mergeCell ref="B64:F65"/>
    <mergeCell ref="G64:K65"/>
    <mergeCell ref="L64:N65"/>
    <mergeCell ref="O64:R65"/>
    <mergeCell ref="S64:V65"/>
    <mergeCell ref="A66:A67"/>
    <mergeCell ref="B66:F67"/>
    <mergeCell ref="G66:K67"/>
    <mergeCell ref="L66:N67"/>
    <mergeCell ref="O66:R67"/>
    <mergeCell ref="S66:V67"/>
    <mergeCell ref="W66:Y67"/>
    <mergeCell ref="Z66:Z67"/>
    <mergeCell ref="A68:A69"/>
    <mergeCell ref="B68:F69"/>
    <mergeCell ref="G68:K69"/>
    <mergeCell ref="B123:M124"/>
    <mergeCell ref="B115:G115"/>
    <mergeCell ref="J115:O115"/>
    <mergeCell ref="R115:W115"/>
    <mergeCell ref="B117:E118"/>
    <mergeCell ref="F117:H118"/>
    <mergeCell ref="B121:K122"/>
    <mergeCell ref="B106:L107"/>
    <mergeCell ref="N106:O107"/>
    <mergeCell ref="Q106:R107"/>
    <mergeCell ref="B112:G113"/>
    <mergeCell ref="J112:O113"/>
    <mergeCell ref="R112:W113"/>
    <mergeCell ref="S84:V85"/>
    <mergeCell ref="W84:Y85"/>
    <mergeCell ref="Z84:Z85"/>
    <mergeCell ref="A78:A79"/>
    <mergeCell ref="B78:F79"/>
    <mergeCell ref="G78:K79"/>
    <mergeCell ref="L78:N79"/>
    <mergeCell ref="O78:R79"/>
    <mergeCell ref="S78:V79"/>
    <mergeCell ref="W78:Y79"/>
    <mergeCell ref="Z78:Z79"/>
    <mergeCell ref="A80:A81"/>
    <mergeCell ref="B80:F81"/>
    <mergeCell ref="G80:K81"/>
    <mergeCell ref="L80:N81"/>
    <mergeCell ref="O80:R81"/>
    <mergeCell ref="S80:V81"/>
    <mergeCell ref="W80:Y81"/>
    <mergeCell ref="Z80:Z81"/>
    <mergeCell ref="A86:A87"/>
    <mergeCell ref="B86:F87"/>
    <mergeCell ref="G86:K87"/>
    <mergeCell ref="L86:N87"/>
    <mergeCell ref="O86:R87"/>
    <mergeCell ref="S86:V87"/>
    <mergeCell ref="W86:Y87"/>
    <mergeCell ref="Z86:Z87"/>
    <mergeCell ref="A36:A37"/>
    <mergeCell ref="A38:A39"/>
    <mergeCell ref="A40:A41"/>
    <mergeCell ref="A82:A83"/>
    <mergeCell ref="B82:F83"/>
    <mergeCell ref="G82:K83"/>
    <mergeCell ref="L82:N83"/>
    <mergeCell ref="O82:R83"/>
    <mergeCell ref="S82:V83"/>
    <mergeCell ref="W82:Y83"/>
    <mergeCell ref="Z82:Z83"/>
    <mergeCell ref="A84:A85"/>
    <mergeCell ref="B84:F85"/>
    <mergeCell ref="G84:K85"/>
    <mergeCell ref="L84:N85"/>
    <mergeCell ref="O84:R85"/>
    <mergeCell ref="A88:A89"/>
    <mergeCell ref="B88:F89"/>
    <mergeCell ref="G88:K89"/>
    <mergeCell ref="L88:N89"/>
    <mergeCell ref="O88:R89"/>
    <mergeCell ref="S88:V89"/>
    <mergeCell ref="W88:Y89"/>
    <mergeCell ref="Z88:Z89"/>
    <mergeCell ref="A90:A91"/>
    <mergeCell ref="B90:F91"/>
    <mergeCell ref="G90:K91"/>
    <mergeCell ref="L90:N91"/>
    <mergeCell ref="O90:R91"/>
    <mergeCell ref="S90:V91"/>
    <mergeCell ref="W90:Y91"/>
    <mergeCell ref="Z90:Z91"/>
    <mergeCell ref="A96:A97"/>
    <mergeCell ref="B96:F97"/>
    <mergeCell ref="G96:K97"/>
    <mergeCell ref="L96:N97"/>
    <mergeCell ref="O96:R97"/>
    <mergeCell ref="S96:V97"/>
    <mergeCell ref="W96:Y97"/>
    <mergeCell ref="Z96:Z97"/>
    <mergeCell ref="A92:A93"/>
    <mergeCell ref="B92:F93"/>
    <mergeCell ref="G92:K93"/>
    <mergeCell ref="L92:N93"/>
    <mergeCell ref="O92:R93"/>
    <mergeCell ref="S92:V93"/>
    <mergeCell ref="W92:Y93"/>
    <mergeCell ref="Z92:Z93"/>
    <mergeCell ref="A94:A95"/>
    <mergeCell ref="B94:F95"/>
    <mergeCell ref="G94:K95"/>
    <mergeCell ref="L94:N95"/>
    <mergeCell ref="O94:R95"/>
    <mergeCell ref="S94:V95"/>
    <mergeCell ref="W94:Y95"/>
    <mergeCell ref="Z94:Z95"/>
  </mergeCells>
  <pageMargins left="0.7" right="0.7" top="0.78740157499999996" bottom="0.78740157499999996" header="0.3" footer="0.3"/>
  <pageSetup paperSize="9" scale="6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24B84-FBD1-4894-8910-D487E274696B}">
  <sheetPr codeName="Tabelle39">
    <tabColor theme="3" tint="0.39997558519241921"/>
  </sheetPr>
  <dimension ref="A1:AC153"/>
  <sheetViews>
    <sheetView showGridLines="0" zoomScaleNormal="100" workbookViewId="0">
      <selection activeCell="B18" sqref="B18:F19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A1" s="652" t="s">
        <v>466</v>
      </c>
    </row>
    <row r="2" spans="1:27" ht="10.199999999999999" customHeight="1" x14ac:dyDescent="0.25"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516</v>
      </c>
      <c r="W2" s="530"/>
      <c r="X2" s="530"/>
      <c r="Y2" s="530"/>
      <c r="AA2" s="653"/>
    </row>
    <row r="3" spans="1:27" ht="10.199999999999999" customHeight="1" x14ac:dyDescent="0.25">
      <c r="B3" s="663"/>
      <c r="C3" s="664"/>
      <c r="D3" s="462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AA3" s="653"/>
    </row>
    <row r="4" spans="1:27" ht="10.199999999999999" customHeight="1" x14ac:dyDescent="0.25">
      <c r="B4" s="677" t="s">
        <v>18</v>
      </c>
      <c r="C4" s="677"/>
      <c r="D4" s="677"/>
      <c r="E4" s="678" t="s">
        <v>43</v>
      </c>
      <c r="F4" s="679"/>
      <c r="G4" s="679"/>
      <c r="I4" s="680" t="s">
        <v>435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V4" s="903" t="s">
        <v>509</v>
      </c>
      <c r="W4" s="908"/>
      <c r="X4" s="908"/>
      <c r="Y4" s="908"/>
      <c r="AA4" s="653"/>
    </row>
    <row r="5" spans="1:27" ht="10.199999999999999" customHeight="1" x14ac:dyDescent="0.25">
      <c r="B5" s="453"/>
      <c r="C5" s="453"/>
      <c r="D5" s="453"/>
      <c r="G5" s="453"/>
      <c r="H5" s="453"/>
      <c r="I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908"/>
      <c r="W5" s="908"/>
      <c r="X5" s="908"/>
      <c r="Y5" s="908"/>
      <c r="AA5" s="653"/>
    </row>
    <row r="6" spans="1:27" ht="9.6" customHeight="1" x14ac:dyDescent="0.25">
      <c r="AA6" s="653"/>
    </row>
    <row r="7" spans="1:27" ht="10.199999999999999" customHeight="1" x14ac:dyDescent="0.4">
      <c r="B7" s="844" t="s">
        <v>518</v>
      </c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483"/>
      <c r="V7" s="905" t="s">
        <v>423</v>
      </c>
      <c r="W7" s="905"/>
      <c r="X7" s="905"/>
      <c r="Y7" s="905"/>
      <c r="Z7" s="483"/>
      <c r="AA7" s="653"/>
    </row>
    <row r="8" spans="1:27" ht="10.199999999999999" customHeight="1" x14ac:dyDescent="0.4">
      <c r="B8" s="845"/>
      <c r="C8" s="845"/>
      <c r="D8" s="845"/>
      <c r="E8" s="845"/>
      <c r="F8" s="845"/>
      <c r="G8" s="845"/>
      <c r="H8" s="845"/>
      <c r="I8" s="845"/>
      <c r="J8" s="845"/>
      <c r="K8" s="845"/>
      <c r="L8" s="845"/>
      <c r="M8" s="845"/>
      <c r="N8" s="845"/>
      <c r="O8" s="845"/>
      <c r="P8" s="845"/>
      <c r="Q8" s="845"/>
      <c r="R8" s="845"/>
      <c r="S8" s="845"/>
      <c r="T8" s="845"/>
      <c r="U8" s="483"/>
      <c r="V8" s="905"/>
      <c r="W8" s="905"/>
      <c r="X8" s="905"/>
      <c r="Y8" s="905"/>
      <c r="Z8" s="483"/>
      <c r="AA8" s="653"/>
    </row>
    <row r="9" spans="1:27" ht="10.199999999999999" customHeight="1" x14ac:dyDescent="0.25">
      <c r="B9" s="681" t="s">
        <v>428</v>
      </c>
      <c r="C9" s="681"/>
      <c r="D9" s="681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1"/>
      <c r="U9" s="681"/>
      <c r="V9" s="681"/>
      <c r="W9" s="681"/>
      <c r="X9" s="681"/>
      <c r="Y9" s="681"/>
      <c r="Z9" s="681"/>
      <c r="AA9" s="653"/>
    </row>
    <row r="10" spans="1:27" ht="10.199999999999999" customHeight="1" x14ac:dyDescent="0.25">
      <c r="B10" s="681"/>
      <c r="C10" s="681"/>
      <c r="D10" s="681"/>
      <c r="E10" s="681"/>
      <c r="F10" s="681"/>
      <c r="G10" s="681"/>
      <c r="H10" s="681"/>
      <c r="I10" s="681"/>
      <c r="J10" s="681"/>
      <c r="K10" s="681"/>
      <c r="L10" s="681"/>
      <c r="M10" s="681"/>
      <c r="N10" s="681"/>
      <c r="O10" s="681"/>
      <c r="P10" s="681"/>
      <c r="Q10" s="681"/>
      <c r="R10" s="681"/>
      <c r="S10" s="681"/>
      <c r="T10" s="681"/>
      <c r="U10" s="681"/>
      <c r="V10" s="681"/>
      <c r="W10" s="681"/>
      <c r="X10" s="681"/>
      <c r="Y10" s="681"/>
      <c r="Z10" s="681"/>
      <c r="AA10" s="653"/>
    </row>
    <row r="11" spans="1:27" ht="10.199999999999999" customHeight="1" x14ac:dyDescent="0.25">
      <c r="B11" s="684" t="s">
        <v>429</v>
      </c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2"/>
      <c r="X11" s="512"/>
      <c r="Y11" s="512"/>
      <c r="Z11" s="512"/>
      <c r="AA11" s="653"/>
    </row>
    <row r="12" spans="1:27" ht="10.199999999999999" customHeight="1" x14ac:dyDescent="0.25"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  <c r="X12" s="512"/>
      <c r="Y12" s="512"/>
      <c r="Z12" s="512"/>
      <c r="AA12" s="653"/>
    </row>
    <row r="13" spans="1:27" ht="10.199999999999999" customHeight="1" x14ac:dyDescent="0.25">
      <c r="AA13" s="653"/>
    </row>
    <row r="14" spans="1:27" ht="10.199999999999999" customHeight="1" x14ac:dyDescent="0.25">
      <c r="AA14" s="653"/>
    </row>
    <row r="15" spans="1:27" ht="10.199999999999999" customHeight="1" x14ac:dyDescent="0.25">
      <c r="A15" s="798" t="s">
        <v>24</v>
      </c>
      <c r="B15" s="801" t="s">
        <v>41</v>
      </c>
      <c r="C15" s="802"/>
      <c r="D15" s="802"/>
      <c r="E15" s="802"/>
      <c r="F15" s="803"/>
      <c r="G15" s="801" t="s">
        <v>42</v>
      </c>
      <c r="H15" s="802"/>
      <c r="I15" s="802"/>
      <c r="J15" s="802"/>
      <c r="K15" s="803"/>
      <c r="L15" s="810" t="s">
        <v>40</v>
      </c>
      <c r="M15" s="811"/>
      <c r="N15" s="812"/>
      <c r="O15" s="810" t="s">
        <v>39</v>
      </c>
      <c r="P15" s="811"/>
      <c r="Q15" s="811"/>
      <c r="R15" s="812"/>
      <c r="S15" s="819" t="s">
        <v>25</v>
      </c>
      <c r="T15" s="820"/>
      <c r="U15" s="820"/>
      <c r="V15" s="821"/>
      <c r="W15" s="810" t="s">
        <v>38</v>
      </c>
      <c r="X15" s="835"/>
      <c r="Y15" s="836"/>
      <c r="Z15" s="846" t="s">
        <v>26</v>
      </c>
      <c r="AA15" s="653"/>
    </row>
    <row r="16" spans="1:27" ht="10.199999999999999" customHeight="1" x14ac:dyDescent="0.25">
      <c r="A16" s="799"/>
      <c r="B16" s="804"/>
      <c r="C16" s="805"/>
      <c r="D16" s="805"/>
      <c r="E16" s="805"/>
      <c r="F16" s="806"/>
      <c r="G16" s="804"/>
      <c r="H16" s="805"/>
      <c r="I16" s="805"/>
      <c r="J16" s="805"/>
      <c r="K16" s="806"/>
      <c r="L16" s="813"/>
      <c r="M16" s="814"/>
      <c r="N16" s="815"/>
      <c r="O16" s="813"/>
      <c r="P16" s="814"/>
      <c r="Q16" s="814"/>
      <c r="R16" s="815"/>
      <c r="S16" s="822"/>
      <c r="T16" s="823"/>
      <c r="U16" s="823"/>
      <c r="V16" s="824"/>
      <c r="W16" s="837"/>
      <c r="X16" s="838"/>
      <c r="Y16" s="839"/>
      <c r="Z16" s="799"/>
      <c r="AA16" s="653"/>
    </row>
    <row r="17" spans="1:29" ht="10.199999999999999" customHeight="1" x14ac:dyDescent="0.25">
      <c r="A17" s="800"/>
      <c r="B17" s="807"/>
      <c r="C17" s="808"/>
      <c r="D17" s="808"/>
      <c r="E17" s="808"/>
      <c r="F17" s="809"/>
      <c r="G17" s="807"/>
      <c r="H17" s="808"/>
      <c r="I17" s="808"/>
      <c r="J17" s="808"/>
      <c r="K17" s="809"/>
      <c r="L17" s="816"/>
      <c r="M17" s="817"/>
      <c r="N17" s="818"/>
      <c r="O17" s="816"/>
      <c r="P17" s="817"/>
      <c r="Q17" s="817"/>
      <c r="R17" s="818"/>
      <c r="S17" s="825"/>
      <c r="T17" s="826"/>
      <c r="U17" s="826"/>
      <c r="V17" s="827"/>
      <c r="W17" s="840"/>
      <c r="X17" s="841"/>
      <c r="Y17" s="842"/>
      <c r="Z17" s="847"/>
      <c r="AA17" s="653"/>
    </row>
    <row r="18" spans="1:29" ht="10.199999999999999" customHeight="1" x14ac:dyDescent="0.25">
      <c r="A18" s="759">
        <v>81</v>
      </c>
      <c r="B18" s="761"/>
      <c r="C18" s="767"/>
      <c r="D18" s="767"/>
      <c r="E18" s="767"/>
      <c r="F18" s="768"/>
      <c r="G18" s="761"/>
      <c r="H18" s="767"/>
      <c r="I18" s="767"/>
      <c r="J18" s="767"/>
      <c r="K18" s="768"/>
      <c r="L18" s="770"/>
      <c r="M18" s="778"/>
      <c r="N18" s="779"/>
      <c r="O18" s="761"/>
      <c r="P18" s="767"/>
      <c r="Q18" s="767"/>
      <c r="R18" s="768"/>
      <c r="S18" s="761"/>
      <c r="T18" s="767"/>
      <c r="U18" s="767"/>
      <c r="V18" s="768"/>
      <c r="W18" s="761"/>
      <c r="X18" s="767"/>
      <c r="Y18" s="768"/>
      <c r="Z18" s="776"/>
      <c r="AA18" s="653"/>
    </row>
    <row r="19" spans="1:29" ht="10.199999999999999" customHeight="1" x14ac:dyDescent="0.25">
      <c r="A19" s="830"/>
      <c r="B19" s="769"/>
      <c r="C19" s="601"/>
      <c r="D19" s="601"/>
      <c r="E19" s="601"/>
      <c r="F19" s="602"/>
      <c r="G19" s="769"/>
      <c r="H19" s="601"/>
      <c r="I19" s="601"/>
      <c r="J19" s="601"/>
      <c r="K19" s="602"/>
      <c r="L19" s="780"/>
      <c r="M19" s="781"/>
      <c r="N19" s="782"/>
      <c r="O19" s="769"/>
      <c r="P19" s="601"/>
      <c r="Q19" s="601"/>
      <c r="R19" s="602"/>
      <c r="S19" s="769"/>
      <c r="T19" s="601"/>
      <c r="U19" s="601"/>
      <c r="V19" s="602"/>
      <c r="W19" s="769"/>
      <c r="X19" s="601"/>
      <c r="Y19" s="602"/>
      <c r="Z19" s="777"/>
      <c r="AA19" s="653"/>
    </row>
    <row r="20" spans="1:29" ht="10.199999999999999" customHeight="1" x14ac:dyDescent="0.25">
      <c r="A20" s="759">
        <v>82</v>
      </c>
      <c r="B20" s="761"/>
      <c r="C20" s="767"/>
      <c r="D20" s="767"/>
      <c r="E20" s="767"/>
      <c r="F20" s="768"/>
      <c r="G20" s="761"/>
      <c r="H20" s="767"/>
      <c r="I20" s="767"/>
      <c r="J20" s="767"/>
      <c r="K20" s="768"/>
      <c r="L20" s="770"/>
      <c r="M20" s="778"/>
      <c r="N20" s="779"/>
      <c r="O20" s="761"/>
      <c r="P20" s="767"/>
      <c r="Q20" s="767"/>
      <c r="R20" s="768"/>
      <c r="S20" s="761"/>
      <c r="T20" s="767"/>
      <c r="U20" s="767"/>
      <c r="V20" s="768"/>
      <c r="W20" s="761"/>
      <c r="X20" s="767"/>
      <c r="Y20" s="768"/>
      <c r="Z20" s="776"/>
      <c r="AA20" s="653"/>
    </row>
    <row r="21" spans="1:29" ht="10.199999999999999" customHeight="1" x14ac:dyDescent="0.25">
      <c r="A21" s="830"/>
      <c r="B21" s="769"/>
      <c r="C21" s="601"/>
      <c r="D21" s="601"/>
      <c r="E21" s="601"/>
      <c r="F21" s="602"/>
      <c r="G21" s="769"/>
      <c r="H21" s="601"/>
      <c r="I21" s="601"/>
      <c r="J21" s="601"/>
      <c r="K21" s="602"/>
      <c r="L21" s="780"/>
      <c r="M21" s="781"/>
      <c r="N21" s="782"/>
      <c r="O21" s="769"/>
      <c r="P21" s="601"/>
      <c r="Q21" s="601"/>
      <c r="R21" s="602"/>
      <c r="S21" s="769"/>
      <c r="T21" s="601"/>
      <c r="U21" s="601"/>
      <c r="V21" s="602"/>
      <c r="W21" s="769"/>
      <c r="X21" s="601"/>
      <c r="Y21" s="602"/>
      <c r="Z21" s="777"/>
      <c r="AA21" s="653"/>
    </row>
    <row r="22" spans="1:29" ht="10.199999999999999" customHeight="1" x14ac:dyDescent="0.25">
      <c r="A22" s="759">
        <v>83</v>
      </c>
      <c r="B22" s="761"/>
      <c r="C22" s="767"/>
      <c r="D22" s="767"/>
      <c r="E22" s="767"/>
      <c r="F22" s="768"/>
      <c r="G22" s="761"/>
      <c r="H22" s="767"/>
      <c r="I22" s="767"/>
      <c r="J22" s="767"/>
      <c r="K22" s="768"/>
      <c r="L22" s="770"/>
      <c r="M22" s="778"/>
      <c r="N22" s="779"/>
      <c r="O22" s="761"/>
      <c r="P22" s="767"/>
      <c r="Q22" s="767"/>
      <c r="R22" s="768"/>
      <c r="S22" s="761"/>
      <c r="T22" s="767"/>
      <c r="U22" s="767"/>
      <c r="V22" s="768"/>
      <c r="W22" s="761"/>
      <c r="X22" s="767"/>
      <c r="Y22" s="768"/>
      <c r="Z22" s="776"/>
      <c r="AA22" s="653"/>
    </row>
    <row r="23" spans="1:29" ht="10.199999999999999" customHeight="1" x14ac:dyDescent="0.25">
      <c r="A23" s="830"/>
      <c r="B23" s="769"/>
      <c r="C23" s="601"/>
      <c r="D23" s="601"/>
      <c r="E23" s="601"/>
      <c r="F23" s="602"/>
      <c r="G23" s="769"/>
      <c r="H23" s="601"/>
      <c r="I23" s="601"/>
      <c r="J23" s="601"/>
      <c r="K23" s="602"/>
      <c r="L23" s="780"/>
      <c r="M23" s="781"/>
      <c r="N23" s="782"/>
      <c r="O23" s="769"/>
      <c r="P23" s="601"/>
      <c r="Q23" s="601"/>
      <c r="R23" s="602"/>
      <c r="S23" s="769"/>
      <c r="T23" s="601"/>
      <c r="U23" s="601"/>
      <c r="V23" s="602"/>
      <c r="W23" s="769"/>
      <c r="X23" s="601"/>
      <c r="Y23" s="602"/>
      <c r="Z23" s="777"/>
      <c r="AA23" s="653"/>
    </row>
    <row r="24" spans="1:29" ht="10.199999999999999" customHeight="1" x14ac:dyDescent="0.25">
      <c r="A24" s="759">
        <v>84</v>
      </c>
      <c r="B24" s="761"/>
      <c r="C24" s="767"/>
      <c r="D24" s="767"/>
      <c r="E24" s="767"/>
      <c r="F24" s="768"/>
      <c r="G24" s="761"/>
      <c r="H24" s="767"/>
      <c r="I24" s="767"/>
      <c r="J24" s="767"/>
      <c r="K24" s="768"/>
      <c r="L24" s="770"/>
      <c r="M24" s="778"/>
      <c r="N24" s="779"/>
      <c r="O24" s="761"/>
      <c r="P24" s="767"/>
      <c r="Q24" s="767"/>
      <c r="R24" s="768"/>
      <c r="S24" s="761"/>
      <c r="T24" s="767"/>
      <c r="U24" s="767"/>
      <c r="V24" s="768"/>
      <c r="W24" s="761"/>
      <c r="X24" s="767"/>
      <c r="Y24" s="768"/>
      <c r="Z24" s="776"/>
      <c r="AA24" s="653"/>
    </row>
    <row r="25" spans="1:29" ht="10.199999999999999" customHeight="1" x14ac:dyDescent="0.25">
      <c r="A25" s="830"/>
      <c r="B25" s="769"/>
      <c r="C25" s="601"/>
      <c r="D25" s="601"/>
      <c r="E25" s="601"/>
      <c r="F25" s="602"/>
      <c r="G25" s="769"/>
      <c r="H25" s="601"/>
      <c r="I25" s="601"/>
      <c r="J25" s="601"/>
      <c r="K25" s="602"/>
      <c r="L25" s="780"/>
      <c r="M25" s="781"/>
      <c r="N25" s="782"/>
      <c r="O25" s="769"/>
      <c r="P25" s="601"/>
      <c r="Q25" s="601"/>
      <c r="R25" s="602"/>
      <c r="S25" s="769"/>
      <c r="T25" s="601"/>
      <c r="U25" s="601"/>
      <c r="V25" s="602"/>
      <c r="W25" s="769"/>
      <c r="X25" s="601"/>
      <c r="Y25" s="602"/>
      <c r="Z25" s="777"/>
      <c r="AA25" s="653"/>
    </row>
    <row r="26" spans="1:29" ht="10.199999999999999" customHeight="1" x14ac:dyDescent="0.25">
      <c r="A26" s="759">
        <v>85</v>
      </c>
      <c r="B26" s="761"/>
      <c r="C26" s="767"/>
      <c r="D26" s="767"/>
      <c r="E26" s="767"/>
      <c r="F26" s="768"/>
      <c r="G26" s="761"/>
      <c r="H26" s="767"/>
      <c r="I26" s="767"/>
      <c r="J26" s="767"/>
      <c r="K26" s="768"/>
      <c r="L26" s="770"/>
      <c r="M26" s="778"/>
      <c r="N26" s="779"/>
      <c r="O26" s="761"/>
      <c r="P26" s="767"/>
      <c r="Q26" s="767"/>
      <c r="R26" s="768"/>
      <c r="S26" s="761"/>
      <c r="T26" s="767"/>
      <c r="U26" s="767"/>
      <c r="V26" s="768"/>
      <c r="W26" s="761"/>
      <c r="X26" s="767"/>
      <c r="Y26" s="768"/>
      <c r="Z26" s="776"/>
      <c r="AA26" s="653"/>
    </row>
    <row r="27" spans="1:29" ht="10.199999999999999" customHeight="1" x14ac:dyDescent="0.25">
      <c r="A27" s="830"/>
      <c r="B27" s="769"/>
      <c r="C27" s="601"/>
      <c r="D27" s="601"/>
      <c r="E27" s="601"/>
      <c r="F27" s="602"/>
      <c r="G27" s="769"/>
      <c r="H27" s="601"/>
      <c r="I27" s="601"/>
      <c r="J27" s="601"/>
      <c r="K27" s="602"/>
      <c r="L27" s="780"/>
      <c r="M27" s="781"/>
      <c r="N27" s="782"/>
      <c r="O27" s="769"/>
      <c r="P27" s="601"/>
      <c r="Q27" s="601"/>
      <c r="R27" s="602"/>
      <c r="S27" s="769"/>
      <c r="T27" s="601"/>
      <c r="U27" s="601"/>
      <c r="V27" s="602"/>
      <c r="W27" s="769"/>
      <c r="X27" s="601"/>
      <c r="Y27" s="602"/>
      <c r="Z27" s="777"/>
      <c r="AA27" s="653"/>
    </row>
    <row r="28" spans="1:29" ht="10.199999999999999" customHeight="1" x14ac:dyDescent="0.25">
      <c r="A28" s="759">
        <v>86</v>
      </c>
      <c r="B28" s="761"/>
      <c r="C28" s="767"/>
      <c r="D28" s="767"/>
      <c r="E28" s="767"/>
      <c r="F28" s="768"/>
      <c r="G28" s="761"/>
      <c r="H28" s="767"/>
      <c r="I28" s="767"/>
      <c r="J28" s="767"/>
      <c r="K28" s="768"/>
      <c r="L28" s="770"/>
      <c r="M28" s="778"/>
      <c r="N28" s="779"/>
      <c r="O28" s="761"/>
      <c r="P28" s="767"/>
      <c r="Q28" s="767"/>
      <c r="R28" s="768"/>
      <c r="S28" s="761"/>
      <c r="T28" s="767"/>
      <c r="U28" s="767"/>
      <c r="V28" s="768"/>
      <c r="W28" s="761"/>
      <c r="X28" s="767"/>
      <c r="Y28" s="768"/>
      <c r="Z28" s="776"/>
      <c r="AA28" s="653"/>
      <c r="AB28" s="463"/>
      <c r="AC28" s="463"/>
    </row>
    <row r="29" spans="1:29" ht="10.199999999999999" customHeight="1" x14ac:dyDescent="0.25">
      <c r="A29" s="830"/>
      <c r="B29" s="769"/>
      <c r="C29" s="601"/>
      <c r="D29" s="601"/>
      <c r="E29" s="601"/>
      <c r="F29" s="602"/>
      <c r="G29" s="769"/>
      <c r="H29" s="601"/>
      <c r="I29" s="601"/>
      <c r="J29" s="601"/>
      <c r="K29" s="602"/>
      <c r="L29" s="780"/>
      <c r="M29" s="781"/>
      <c r="N29" s="782"/>
      <c r="O29" s="769"/>
      <c r="P29" s="601"/>
      <c r="Q29" s="601"/>
      <c r="R29" s="602"/>
      <c r="S29" s="769"/>
      <c r="T29" s="601"/>
      <c r="U29" s="601"/>
      <c r="V29" s="602"/>
      <c r="W29" s="769"/>
      <c r="X29" s="601"/>
      <c r="Y29" s="602"/>
      <c r="Z29" s="777"/>
      <c r="AA29" s="653"/>
    </row>
    <row r="30" spans="1:29" ht="10.199999999999999" customHeight="1" x14ac:dyDescent="0.25">
      <c r="A30" s="759">
        <v>87</v>
      </c>
      <c r="B30" s="761"/>
      <c r="C30" s="767"/>
      <c r="D30" s="767"/>
      <c r="E30" s="767"/>
      <c r="F30" s="768"/>
      <c r="G30" s="761"/>
      <c r="H30" s="767"/>
      <c r="I30" s="767"/>
      <c r="J30" s="767"/>
      <c r="K30" s="768"/>
      <c r="L30" s="770"/>
      <c r="M30" s="771"/>
      <c r="N30" s="772"/>
      <c r="O30" s="761"/>
      <c r="P30" s="767"/>
      <c r="Q30" s="767"/>
      <c r="R30" s="768"/>
      <c r="S30" s="761"/>
      <c r="T30" s="767"/>
      <c r="U30" s="767"/>
      <c r="V30" s="768"/>
      <c r="W30" s="761"/>
      <c r="X30" s="767"/>
      <c r="Y30" s="768"/>
      <c r="Z30" s="776"/>
      <c r="AA30" s="653"/>
    </row>
    <row r="31" spans="1:29" ht="10.199999999999999" customHeight="1" x14ac:dyDescent="0.25">
      <c r="A31" s="830"/>
      <c r="B31" s="769"/>
      <c r="C31" s="601"/>
      <c r="D31" s="601"/>
      <c r="E31" s="601"/>
      <c r="F31" s="602"/>
      <c r="G31" s="769"/>
      <c r="H31" s="601"/>
      <c r="I31" s="601"/>
      <c r="J31" s="601"/>
      <c r="K31" s="602"/>
      <c r="L31" s="773"/>
      <c r="M31" s="774"/>
      <c r="N31" s="775"/>
      <c r="O31" s="769"/>
      <c r="P31" s="601"/>
      <c r="Q31" s="601"/>
      <c r="R31" s="602"/>
      <c r="S31" s="769"/>
      <c r="T31" s="601"/>
      <c r="U31" s="601"/>
      <c r="V31" s="602"/>
      <c r="W31" s="769"/>
      <c r="X31" s="601"/>
      <c r="Y31" s="602"/>
      <c r="Z31" s="777"/>
      <c r="AA31" s="653"/>
    </row>
    <row r="32" spans="1:29" ht="10.199999999999999" customHeight="1" x14ac:dyDescent="0.25">
      <c r="A32" s="759">
        <v>88</v>
      </c>
      <c r="B32" s="761"/>
      <c r="C32" s="767"/>
      <c r="D32" s="767"/>
      <c r="E32" s="767"/>
      <c r="F32" s="768"/>
      <c r="G32" s="761"/>
      <c r="H32" s="767"/>
      <c r="I32" s="767"/>
      <c r="J32" s="767"/>
      <c r="K32" s="768"/>
      <c r="L32" s="770"/>
      <c r="M32" s="778"/>
      <c r="N32" s="779"/>
      <c r="O32" s="761"/>
      <c r="P32" s="767"/>
      <c r="Q32" s="767"/>
      <c r="R32" s="768"/>
      <c r="S32" s="761"/>
      <c r="T32" s="767"/>
      <c r="U32" s="767"/>
      <c r="V32" s="768"/>
      <c r="W32" s="761"/>
      <c r="X32" s="767"/>
      <c r="Y32" s="768"/>
      <c r="Z32" s="776"/>
      <c r="AA32" s="653"/>
    </row>
    <row r="33" spans="1:27" ht="10.199999999999999" customHeight="1" x14ac:dyDescent="0.25">
      <c r="A33" s="830"/>
      <c r="B33" s="769"/>
      <c r="C33" s="601"/>
      <c r="D33" s="601"/>
      <c r="E33" s="601"/>
      <c r="F33" s="602"/>
      <c r="G33" s="769"/>
      <c r="H33" s="601"/>
      <c r="I33" s="601"/>
      <c r="J33" s="601"/>
      <c r="K33" s="602"/>
      <c r="L33" s="780"/>
      <c r="M33" s="781"/>
      <c r="N33" s="782"/>
      <c r="O33" s="769"/>
      <c r="P33" s="601"/>
      <c r="Q33" s="601"/>
      <c r="R33" s="602"/>
      <c r="S33" s="769"/>
      <c r="T33" s="601"/>
      <c r="U33" s="601"/>
      <c r="V33" s="602"/>
      <c r="W33" s="769"/>
      <c r="X33" s="601"/>
      <c r="Y33" s="602"/>
      <c r="Z33" s="777"/>
      <c r="AA33" s="653"/>
    </row>
    <row r="34" spans="1:27" ht="10.199999999999999" customHeight="1" x14ac:dyDescent="0.25">
      <c r="A34" s="759">
        <v>89</v>
      </c>
      <c r="B34" s="761"/>
      <c r="C34" s="767"/>
      <c r="D34" s="767"/>
      <c r="E34" s="767"/>
      <c r="F34" s="768"/>
      <c r="G34" s="761"/>
      <c r="H34" s="767"/>
      <c r="I34" s="767"/>
      <c r="J34" s="767"/>
      <c r="K34" s="768"/>
      <c r="L34" s="770"/>
      <c r="M34" s="778"/>
      <c r="N34" s="779"/>
      <c r="O34" s="761"/>
      <c r="P34" s="767"/>
      <c r="Q34" s="767"/>
      <c r="R34" s="768"/>
      <c r="S34" s="761"/>
      <c r="T34" s="767"/>
      <c r="U34" s="767"/>
      <c r="V34" s="768"/>
      <c r="W34" s="761"/>
      <c r="X34" s="767"/>
      <c r="Y34" s="768"/>
      <c r="Z34" s="776"/>
      <c r="AA34" s="653"/>
    </row>
    <row r="35" spans="1:27" ht="10.199999999999999" customHeight="1" x14ac:dyDescent="0.25">
      <c r="A35" s="830"/>
      <c r="B35" s="769"/>
      <c r="C35" s="601"/>
      <c r="D35" s="601"/>
      <c r="E35" s="601"/>
      <c r="F35" s="602"/>
      <c r="G35" s="769"/>
      <c r="H35" s="601"/>
      <c r="I35" s="601"/>
      <c r="J35" s="601"/>
      <c r="K35" s="602"/>
      <c r="L35" s="780"/>
      <c r="M35" s="781"/>
      <c r="N35" s="782"/>
      <c r="O35" s="769"/>
      <c r="P35" s="601"/>
      <c r="Q35" s="601"/>
      <c r="R35" s="602"/>
      <c r="S35" s="769"/>
      <c r="T35" s="601"/>
      <c r="U35" s="601"/>
      <c r="V35" s="602"/>
      <c r="W35" s="769"/>
      <c r="X35" s="601"/>
      <c r="Y35" s="602"/>
      <c r="Z35" s="777"/>
      <c r="AA35" s="653"/>
    </row>
    <row r="36" spans="1:27" ht="10.199999999999999" customHeight="1" x14ac:dyDescent="0.25">
      <c r="A36" s="759">
        <v>90</v>
      </c>
      <c r="B36" s="761"/>
      <c r="C36" s="767"/>
      <c r="D36" s="767"/>
      <c r="E36" s="767"/>
      <c r="F36" s="768"/>
      <c r="G36" s="761"/>
      <c r="H36" s="767"/>
      <c r="I36" s="767"/>
      <c r="J36" s="767"/>
      <c r="K36" s="768"/>
      <c r="L36" s="770"/>
      <c r="M36" s="778"/>
      <c r="N36" s="779"/>
      <c r="O36" s="761"/>
      <c r="P36" s="767"/>
      <c r="Q36" s="767"/>
      <c r="R36" s="768"/>
      <c r="S36" s="761"/>
      <c r="T36" s="767"/>
      <c r="U36" s="767"/>
      <c r="V36" s="768"/>
      <c r="W36" s="761"/>
      <c r="X36" s="767"/>
      <c r="Y36" s="768"/>
      <c r="Z36" s="776"/>
      <c r="AA36" s="653"/>
    </row>
    <row r="37" spans="1:27" ht="10.199999999999999" customHeight="1" x14ac:dyDescent="0.25">
      <c r="A37" s="830"/>
      <c r="B37" s="769"/>
      <c r="C37" s="601"/>
      <c r="D37" s="601"/>
      <c r="E37" s="601"/>
      <c r="F37" s="602"/>
      <c r="G37" s="769"/>
      <c r="H37" s="601"/>
      <c r="I37" s="601"/>
      <c r="J37" s="601"/>
      <c r="K37" s="602"/>
      <c r="L37" s="780"/>
      <c r="M37" s="781"/>
      <c r="N37" s="782"/>
      <c r="O37" s="769"/>
      <c r="P37" s="601"/>
      <c r="Q37" s="601"/>
      <c r="R37" s="602"/>
      <c r="S37" s="769"/>
      <c r="T37" s="601"/>
      <c r="U37" s="601"/>
      <c r="V37" s="602"/>
      <c r="W37" s="769"/>
      <c r="X37" s="601"/>
      <c r="Y37" s="602"/>
      <c r="Z37" s="777"/>
      <c r="AA37" s="653"/>
    </row>
    <row r="38" spans="1:27" ht="10.199999999999999" customHeight="1" x14ac:dyDescent="0.25">
      <c r="A38" s="759">
        <v>91</v>
      </c>
      <c r="B38" s="761"/>
      <c r="C38" s="767"/>
      <c r="D38" s="767"/>
      <c r="E38" s="767"/>
      <c r="F38" s="768"/>
      <c r="G38" s="761"/>
      <c r="H38" s="767"/>
      <c r="I38" s="767"/>
      <c r="J38" s="767"/>
      <c r="K38" s="768"/>
      <c r="L38" s="770"/>
      <c r="M38" s="778"/>
      <c r="N38" s="779"/>
      <c r="O38" s="761"/>
      <c r="P38" s="767"/>
      <c r="Q38" s="767"/>
      <c r="R38" s="768"/>
      <c r="S38" s="761"/>
      <c r="T38" s="767"/>
      <c r="U38" s="767"/>
      <c r="V38" s="768"/>
      <c r="W38" s="761"/>
      <c r="X38" s="767"/>
      <c r="Y38" s="768"/>
      <c r="Z38" s="776"/>
      <c r="AA38" s="653"/>
    </row>
    <row r="39" spans="1:27" ht="10.199999999999999" customHeight="1" x14ac:dyDescent="0.25">
      <c r="A39" s="760"/>
      <c r="B39" s="769"/>
      <c r="C39" s="601"/>
      <c r="D39" s="601"/>
      <c r="E39" s="601"/>
      <c r="F39" s="602"/>
      <c r="G39" s="769"/>
      <c r="H39" s="601"/>
      <c r="I39" s="601"/>
      <c r="J39" s="601"/>
      <c r="K39" s="602"/>
      <c r="L39" s="780"/>
      <c r="M39" s="781"/>
      <c r="N39" s="782"/>
      <c r="O39" s="769"/>
      <c r="P39" s="601"/>
      <c r="Q39" s="601"/>
      <c r="R39" s="602"/>
      <c r="S39" s="769"/>
      <c r="T39" s="601"/>
      <c r="U39" s="601"/>
      <c r="V39" s="602"/>
      <c r="W39" s="769"/>
      <c r="X39" s="601"/>
      <c r="Y39" s="602"/>
      <c r="Z39" s="777"/>
      <c r="AA39" s="653"/>
    </row>
    <row r="40" spans="1:27" ht="10.199999999999999" customHeight="1" x14ac:dyDescent="0.25">
      <c r="A40" s="759">
        <v>92</v>
      </c>
      <c r="B40" s="761"/>
      <c r="C40" s="767"/>
      <c r="D40" s="767"/>
      <c r="E40" s="767"/>
      <c r="F40" s="768"/>
      <c r="G40" s="761"/>
      <c r="H40" s="767"/>
      <c r="I40" s="767"/>
      <c r="J40" s="767"/>
      <c r="K40" s="768"/>
      <c r="L40" s="770"/>
      <c r="M40" s="778"/>
      <c r="N40" s="779"/>
      <c r="O40" s="761"/>
      <c r="P40" s="767"/>
      <c r="Q40" s="767"/>
      <c r="R40" s="768"/>
      <c r="S40" s="761"/>
      <c r="T40" s="767"/>
      <c r="U40" s="767"/>
      <c r="V40" s="768"/>
      <c r="W40" s="761"/>
      <c r="X40" s="767"/>
      <c r="Y40" s="768"/>
      <c r="Z40" s="776"/>
      <c r="AA40" s="653"/>
    </row>
    <row r="41" spans="1:27" ht="10.199999999999999" customHeight="1" x14ac:dyDescent="0.25">
      <c r="A41" s="760"/>
      <c r="B41" s="769"/>
      <c r="C41" s="601"/>
      <c r="D41" s="601"/>
      <c r="E41" s="601"/>
      <c r="F41" s="602"/>
      <c r="G41" s="769"/>
      <c r="H41" s="601"/>
      <c r="I41" s="601"/>
      <c r="J41" s="601"/>
      <c r="K41" s="602"/>
      <c r="L41" s="780"/>
      <c r="M41" s="781"/>
      <c r="N41" s="782"/>
      <c r="O41" s="769"/>
      <c r="P41" s="601"/>
      <c r="Q41" s="601"/>
      <c r="R41" s="602"/>
      <c r="S41" s="769"/>
      <c r="T41" s="601"/>
      <c r="U41" s="601"/>
      <c r="V41" s="602"/>
      <c r="W41" s="769"/>
      <c r="X41" s="601"/>
      <c r="Y41" s="602"/>
      <c r="Z41" s="777"/>
      <c r="AA41" s="653"/>
    </row>
    <row r="42" spans="1:27" ht="10.199999999999999" customHeight="1" x14ac:dyDescent="0.25">
      <c r="A42" s="759">
        <v>93</v>
      </c>
      <c r="B42" s="761"/>
      <c r="C42" s="767"/>
      <c r="D42" s="767"/>
      <c r="E42" s="767"/>
      <c r="F42" s="768"/>
      <c r="G42" s="761"/>
      <c r="H42" s="767"/>
      <c r="I42" s="767"/>
      <c r="J42" s="767"/>
      <c r="K42" s="768"/>
      <c r="L42" s="770"/>
      <c r="M42" s="778"/>
      <c r="N42" s="779"/>
      <c r="O42" s="761"/>
      <c r="P42" s="767"/>
      <c r="Q42" s="767"/>
      <c r="R42" s="768"/>
      <c r="S42" s="761"/>
      <c r="T42" s="767"/>
      <c r="U42" s="767"/>
      <c r="V42" s="768"/>
      <c r="W42" s="761"/>
      <c r="X42" s="767"/>
      <c r="Y42" s="768"/>
      <c r="Z42" s="776"/>
      <c r="AA42" s="653"/>
    </row>
    <row r="43" spans="1:27" ht="10.199999999999999" customHeight="1" x14ac:dyDescent="0.25">
      <c r="A43" s="760"/>
      <c r="B43" s="769"/>
      <c r="C43" s="601"/>
      <c r="D43" s="601"/>
      <c r="E43" s="601"/>
      <c r="F43" s="602"/>
      <c r="G43" s="769"/>
      <c r="H43" s="601"/>
      <c r="I43" s="601"/>
      <c r="J43" s="601"/>
      <c r="K43" s="602"/>
      <c r="L43" s="780"/>
      <c r="M43" s="781"/>
      <c r="N43" s="782"/>
      <c r="O43" s="769"/>
      <c r="P43" s="601"/>
      <c r="Q43" s="601"/>
      <c r="R43" s="602"/>
      <c r="S43" s="769"/>
      <c r="T43" s="601"/>
      <c r="U43" s="601"/>
      <c r="V43" s="602"/>
      <c r="W43" s="769"/>
      <c r="X43" s="601"/>
      <c r="Y43" s="602"/>
      <c r="Z43" s="777"/>
      <c r="AA43" s="653"/>
    </row>
    <row r="44" spans="1:27" ht="10.199999999999999" customHeight="1" x14ac:dyDescent="0.25">
      <c r="A44" s="759">
        <v>94</v>
      </c>
      <c r="B44" s="761"/>
      <c r="C44" s="767"/>
      <c r="D44" s="767"/>
      <c r="E44" s="767"/>
      <c r="F44" s="768"/>
      <c r="G44" s="761"/>
      <c r="H44" s="767"/>
      <c r="I44" s="767"/>
      <c r="J44" s="767"/>
      <c r="K44" s="768"/>
      <c r="L44" s="770"/>
      <c r="M44" s="771"/>
      <c r="N44" s="772"/>
      <c r="O44" s="761"/>
      <c r="P44" s="767"/>
      <c r="Q44" s="767"/>
      <c r="R44" s="768"/>
      <c r="S44" s="761"/>
      <c r="T44" s="767"/>
      <c r="U44" s="767"/>
      <c r="V44" s="768"/>
      <c r="W44" s="761"/>
      <c r="X44" s="767"/>
      <c r="Y44" s="768"/>
      <c r="Z44" s="776"/>
      <c r="AA44" s="653"/>
    </row>
    <row r="45" spans="1:27" ht="10.199999999999999" customHeight="1" x14ac:dyDescent="0.25">
      <c r="A45" s="760"/>
      <c r="B45" s="769"/>
      <c r="C45" s="601"/>
      <c r="D45" s="601"/>
      <c r="E45" s="601"/>
      <c r="F45" s="602"/>
      <c r="G45" s="769"/>
      <c r="H45" s="601"/>
      <c r="I45" s="601"/>
      <c r="J45" s="601"/>
      <c r="K45" s="602"/>
      <c r="L45" s="773"/>
      <c r="M45" s="774"/>
      <c r="N45" s="775"/>
      <c r="O45" s="769"/>
      <c r="P45" s="601"/>
      <c r="Q45" s="601"/>
      <c r="R45" s="602"/>
      <c r="S45" s="769"/>
      <c r="T45" s="601"/>
      <c r="U45" s="601"/>
      <c r="V45" s="602"/>
      <c r="W45" s="769"/>
      <c r="X45" s="601"/>
      <c r="Y45" s="602"/>
      <c r="Z45" s="777"/>
      <c r="AA45" s="653"/>
    </row>
    <row r="46" spans="1:27" ht="10.199999999999999" customHeight="1" x14ac:dyDescent="0.25">
      <c r="A46" s="759">
        <v>95</v>
      </c>
      <c r="B46" s="761"/>
      <c r="C46" s="767"/>
      <c r="D46" s="767"/>
      <c r="E46" s="767"/>
      <c r="F46" s="768"/>
      <c r="G46" s="761"/>
      <c r="H46" s="767"/>
      <c r="I46" s="767"/>
      <c r="J46" s="767"/>
      <c r="K46" s="768"/>
      <c r="L46" s="770"/>
      <c r="M46" s="778"/>
      <c r="N46" s="779"/>
      <c r="O46" s="761"/>
      <c r="P46" s="767"/>
      <c r="Q46" s="767"/>
      <c r="R46" s="768"/>
      <c r="S46" s="761"/>
      <c r="T46" s="767"/>
      <c r="U46" s="767"/>
      <c r="V46" s="768"/>
      <c r="W46" s="761"/>
      <c r="X46" s="767"/>
      <c r="Y46" s="768"/>
      <c r="Z46" s="776"/>
      <c r="AA46" s="653"/>
    </row>
    <row r="47" spans="1:27" ht="10.199999999999999" customHeight="1" x14ac:dyDescent="0.25">
      <c r="A47" s="760"/>
      <c r="B47" s="769"/>
      <c r="C47" s="601"/>
      <c r="D47" s="601"/>
      <c r="E47" s="601"/>
      <c r="F47" s="602"/>
      <c r="G47" s="769"/>
      <c r="H47" s="601"/>
      <c r="I47" s="601"/>
      <c r="J47" s="601"/>
      <c r="K47" s="602"/>
      <c r="L47" s="780"/>
      <c r="M47" s="781"/>
      <c r="N47" s="782"/>
      <c r="O47" s="769"/>
      <c r="P47" s="601"/>
      <c r="Q47" s="601"/>
      <c r="R47" s="602"/>
      <c r="S47" s="769"/>
      <c r="T47" s="601"/>
      <c r="U47" s="601"/>
      <c r="V47" s="602"/>
      <c r="W47" s="769"/>
      <c r="X47" s="601"/>
      <c r="Y47" s="602"/>
      <c r="Z47" s="777"/>
      <c r="AA47" s="653"/>
    </row>
    <row r="48" spans="1:27" ht="10.199999999999999" customHeight="1" x14ac:dyDescent="0.25">
      <c r="A48" s="759">
        <v>96</v>
      </c>
      <c r="B48" s="761"/>
      <c r="C48" s="767"/>
      <c r="D48" s="767"/>
      <c r="E48" s="767"/>
      <c r="F48" s="768"/>
      <c r="G48" s="761"/>
      <c r="H48" s="767"/>
      <c r="I48" s="767"/>
      <c r="J48" s="767"/>
      <c r="K48" s="768"/>
      <c r="L48" s="770"/>
      <c r="M48" s="778"/>
      <c r="N48" s="779"/>
      <c r="O48" s="761"/>
      <c r="P48" s="767"/>
      <c r="Q48" s="767"/>
      <c r="R48" s="768"/>
      <c r="S48" s="761"/>
      <c r="T48" s="767"/>
      <c r="U48" s="767"/>
      <c r="V48" s="768"/>
      <c r="W48" s="761"/>
      <c r="X48" s="767"/>
      <c r="Y48" s="768"/>
      <c r="Z48" s="776"/>
      <c r="AA48" s="653"/>
    </row>
    <row r="49" spans="1:27" ht="10.199999999999999" customHeight="1" x14ac:dyDescent="0.25">
      <c r="A49" s="760"/>
      <c r="B49" s="769"/>
      <c r="C49" s="601"/>
      <c r="D49" s="601"/>
      <c r="E49" s="601"/>
      <c r="F49" s="602"/>
      <c r="G49" s="769"/>
      <c r="H49" s="601"/>
      <c r="I49" s="601"/>
      <c r="J49" s="601"/>
      <c r="K49" s="602"/>
      <c r="L49" s="780"/>
      <c r="M49" s="781"/>
      <c r="N49" s="782"/>
      <c r="O49" s="769"/>
      <c r="P49" s="601"/>
      <c r="Q49" s="601"/>
      <c r="R49" s="602"/>
      <c r="S49" s="769"/>
      <c r="T49" s="601"/>
      <c r="U49" s="601"/>
      <c r="V49" s="602"/>
      <c r="W49" s="769"/>
      <c r="X49" s="601"/>
      <c r="Y49" s="602"/>
      <c r="Z49" s="777"/>
      <c r="AA49" s="653"/>
    </row>
    <row r="50" spans="1:27" ht="10.199999999999999" customHeight="1" x14ac:dyDescent="0.25">
      <c r="A50" s="759">
        <v>97</v>
      </c>
      <c r="B50" s="761"/>
      <c r="C50" s="767"/>
      <c r="D50" s="767"/>
      <c r="E50" s="767"/>
      <c r="F50" s="768"/>
      <c r="G50" s="761"/>
      <c r="H50" s="767"/>
      <c r="I50" s="767"/>
      <c r="J50" s="767"/>
      <c r="K50" s="768"/>
      <c r="L50" s="770"/>
      <c r="M50" s="778"/>
      <c r="N50" s="779"/>
      <c r="O50" s="761"/>
      <c r="P50" s="767"/>
      <c r="Q50" s="767"/>
      <c r="R50" s="768"/>
      <c r="S50" s="761"/>
      <c r="T50" s="767"/>
      <c r="U50" s="767"/>
      <c r="V50" s="768"/>
      <c r="W50" s="761"/>
      <c r="X50" s="767"/>
      <c r="Y50" s="768"/>
      <c r="Z50" s="776"/>
      <c r="AA50" s="653"/>
    </row>
    <row r="51" spans="1:27" ht="10.199999999999999" customHeight="1" x14ac:dyDescent="0.25">
      <c r="A51" s="760"/>
      <c r="B51" s="769"/>
      <c r="C51" s="601"/>
      <c r="D51" s="601"/>
      <c r="E51" s="601"/>
      <c r="F51" s="602"/>
      <c r="G51" s="769"/>
      <c r="H51" s="601"/>
      <c r="I51" s="601"/>
      <c r="J51" s="601"/>
      <c r="K51" s="602"/>
      <c r="L51" s="780"/>
      <c r="M51" s="781"/>
      <c r="N51" s="782"/>
      <c r="O51" s="769"/>
      <c r="P51" s="601"/>
      <c r="Q51" s="601"/>
      <c r="R51" s="602"/>
      <c r="S51" s="769"/>
      <c r="T51" s="601"/>
      <c r="U51" s="601"/>
      <c r="V51" s="602"/>
      <c r="W51" s="769"/>
      <c r="X51" s="601"/>
      <c r="Y51" s="602"/>
      <c r="Z51" s="777"/>
      <c r="AA51" s="653"/>
    </row>
    <row r="52" spans="1:27" ht="10.199999999999999" customHeight="1" x14ac:dyDescent="0.25">
      <c r="A52" s="759">
        <v>98</v>
      </c>
      <c r="B52" s="761"/>
      <c r="C52" s="767"/>
      <c r="D52" s="767"/>
      <c r="E52" s="767"/>
      <c r="F52" s="768"/>
      <c r="G52" s="761"/>
      <c r="H52" s="767"/>
      <c r="I52" s="767"/>
      <c r="J52" s="767"/>
      <c r="K52" s="768"/>
      <c r="L52" s="770"/>
      <c r="M52" s="778"/>
      <c r="N52" s="779"/>
      <c r="O52" s="761"/>
      <c r="P52" s="767"/>
      <c r="Q52" s="767"/>
      <c r="R52" s="768"/>
      <c r="S52" s="761"/>
      <c r="T52" s="767"/>
      <c r="U52" s="767"/>
      <c r="V52" s="768"/>
      <c r="W52" s="761"/>
      <c r="X52" s="767"/>
      <c r="Y52" s="768"/>
      <c r="Z52" s="776"/>
      <c r="AA52" s="653"/>
    </row>
    <row r="53" spans="1:27" ht="10.199999999999999" customHeight="1" x14ac:dyDescent="0.25">
      <c r="A53" s="760"/>
      <c r="B53" s="769"/>
      <c r="C53" s="601"/>
      <c r="D53" s="601"/>
      <c r="E53" s="601"/>
      <c r="F53" s="602"/>
      <c r="G53" s="769"/>
      <c r="H53" s="601"/>
      <c r="I53" s="601"/>
      <c r="J53" s="601"/>
      <c r="K53" s="602"/>
      <c r="L53" s="780"/>
      <c r="M53" s="781"/>
      <c r="N53" s="782"/>
      <c r="O53" s="769"/>
      <c r="P53" s="601"/>
      <c r="Q53" s="601"/>
      <c r="R53" s="602"/>
      <c r="S53" s="769"/>
      <c r="T53" s="601"/>
      <c r="U53" s="601"/>
      <c r="V53" s="602"/>
      <c r="W53" s="769"/>
      <c r="X53" s="601"/>
      <c r="Y53" s="602"/>
      <c r="Z53" s="777"/>
      <c r="AA53" s="653"/>
    </row>
    <row r="54" spans="1:27" ht="10.199999999999999" customHeight="1" x14ac:dyDescent="0.25">
      <c r="A54" s="759">
        <v>99</v>
      </c>
      <c r="B54" s="761"/>
      <c r="C54" s="767"/>
      <c r="D54" s="767"/>
      <c r="E54" s="767"/>
      <c r="F54" s="768"/>
      <c r="G54" s="761"/>
      <c r="H54" s="767"/>
      <c r="I54" s="767"/>
      <c r="J54" s="767"/>
      <c r="K54" s="768"/>
      <c r="L54" s="770"/>
      <c r="M54" s="778"/>
      <c r="N54" s="779"/>
      <c r="O54" s="761"/>
      <c r="P54" s="767"/>
      <c r="Q54" s="767"/>
      <c r="R54" s="768"/>
      <c r="S54" s="761"/>
      <c r="T54" s="767"/>
      <c r="U54" s="767"/>
      <c r="V54" s="768"/>
      <c r="W54" s="761"/>
      <c r="X54" s="767"/>
      <c r="Y54" s="768"/>
      <c r="Z54" s="776"/>
      <c r="AA54" s="653"/>
    </row>
    <row r="55" spans="1:27" ht="10.199999999999999" customHeight="1" x14ac:dyDescent="0.25">
      <c r="A55" s="760"/>
      <c r="B55" s="769"/>
      <c r="C55" s="601"/>
      <c r="D55" s="601"/>
      <c r="E55" s="601"/>
      <c r="F55" s="602"/>
      <c r="G55" s="769"/>
      <c r="H55" s="601"/>
      <c r="I55" s="601"/>
      <c r="J55" s="601"/>
      <c r="K55" s="602"/>
      <c r="L55" s="780"/>
      <c r="M55" s="781"/>
      <c r="N55" s="782"/>
      <c r="O55" s="769"/>
      <c r="P55" s="601"/>
      <c r="Q55" s="601"/>
      <c r="R55" s="602"/>
      <c r="S55" s="769"/>
      <c r="T55" s="601"/>
      <c r="U55" s="601"/>
      <c r="V55" s="602"/>
      <c r="W55" s="769"/>
      <c r="X55" s="601"/>
      <c r="Y55" s="602"/>
      <c r="Z55" s="777"/>
      <c r="AA55" s="653"/>
    </row>
    <row r="56" spans="1:27" ht="10.199999999999999" customHeight="1" x14ac:dyDescent="0.25">
      <c r="A56" s="759">
        <v>100</v>
      </c>
      <c r="B56" s="761"/>
      <c r="C56" s="767"/>
      <c r="D56" s="767"/>
      <c r="E56" s="767"/>
      <c r="F56" s="768"/>
      <c r="G56" s="761"/>
      <c r="H56" s="767"/>
      <c r="I56" s="767"/>
      <c r="J56" s="767"/>
      <c r="K56" s="768"/>
      <c r="L56" s="770"/>
      <c r="M56" s="778"/>
      <c r="N56" s="779"/>
      <c r="O56" s="761"/>
      <c r="P56" s="767"/>
      <c r="Q56" s="767"/>
      <c r="R56" s="768"/>
      <c r="S56" s="761"/>
      <c r="T56" s="767"/>
      <c r="U56" s="767"/>
      <c r="V56" s="768"/>
      <c r="W56" s="761"/>
      <c r="X56" s="767"/>
      <c r="Y56" s="768"/>
      <c r="Z56" s="776"/>
      <c r="AA56" s="653"/>
    </row>
    <row r="57" spans="1:27" ht="10.199999999999999" customHeight="1" x14ac:dyDescent="0.25">
      <c r="A57" s="760"/>
      <c r="B57" s="769"/>
      <c r="C57" s="601"/>
      <c r="D57" s="601"/>
      <c r="E57" s="601"/>
      <c r="F57" s="602"/>
      <c r="G57" s="769"/>
      <c r="H57" s="601"/>
      <c r="I57" s="601"/>
      <c r="J57" s="601"/>
      <c r="K57" s="602"/>
      <c r="L57" s="780"/>
      <c r="M57" s="781"/>
      <c r="N57" s="782"/>
      <c r="O57" s="769"/>
      <c r="P57" s="601"/>
      <c r="Q57" s="601"/>
      <c r="R57" s="602"/>
      <c r="S57" s="769"/>
      <c r="T57" s="601"/>
      <c r="U57" s="601"/>
      <c r="V57" s="602"/>
      <c r="W57" s="769"/>
      <c r="X57" s="601"/>
      <c r="Y57" s="602"/>
      <c r="Z57" s="777"/>
      <c r="AA57" s="653"/>
    </row>
    <row r="58" spans="1:27" ht="10.199999999999999" customHeight="1" x14ac:dyDescent="0.25">
      <c r="A58" s="759">
        <v>101</v>
      </c>
      <c r="B58" s="761"/>
      <c r="C58" s="767"/>
      <c r="D58" s="767"/>
      <c r="E58" s="767"/>
      <c r="F58" s="768"/>
      <c r="G58" s="761"/>
      <c r="H58" s="767"/>
      <c r="I58" s="767"/>
      <c r="J58" s="767"/>
      <c r="K58" s="768"/>
      <c r="L58" s="770"/>
      <c r="M58" s="771"/>
      <c r="N58" s="772"/>
      <c r="O58" s="761"/>
      <c r="P58" s="767"/>
      <c r="Q58" s="767"/>
      <c r="R58" s="768"/>
      <c r="S58" s="761"/>
      <c r="T58" s="767"/>
      <c r="U58" s="767"/>
      <c r="V58" s="768"/>
      <c r="W58" s="761"/>
      <c r="X58" s="767"/>
      <c r="Y58" s="768"/>
      <c r="Z58" s="776"/>
      <c r="AA58" s="653"/>
    </row>
    <row r="59" spans="1:27" ht="10.199999999999999" customHeight="1" x14ac:dyDescent="0.25">
      <c r="A59" s="760"/>
      <c r="B59" s="769"/>
      <c r="C59" s="601"/>
      <c r="D59" s="601"/>
      <c r="E59" s="601"/>
      <c r="F59" s="602"/>
      <c r="G59" s="769"/>
      <c r="H59" s="601"/>
      <c r="I59" s="601"/>
      <c r="J59" s="601"/>
      <c r="K59" s="602"/>
      <c r="L59" s="773"/>
      <c r="M59" s="774"/>
      <c r="N59" s="775"/>
      <c r="O59" s="769"/>
      <c r="P59" s="601"/>
      <c r="Q59" s="601"/>
      <c r="R59" s="602"/>
      <c r="S59" s="769"/>
      <c r="T59" s="601"/>
      <c r="U59" s="601"/>
      <c r="V59" s="602"/>
      <c r="W59" s="769"/>
      <c r="X59" s="601"/>
      <c r="Y59" s="602"/>
      <c r="Z59" s="777"/>
      <c r="AA59" s="653"/>
    </row>
    <row r="60" spans="1:27" ht="10.199999999999999" customHeight="1" x14ac:dyDescent="0.25">
      <c r="A60" s="759">
        <v>102</v>
      </c>
      <c r="B60" s="761"/>
      <c r="C60" s="767"/>
      <c r="D60" s="767"/>
      <c r="E60" s="767"/>
      <c r="F60" s="768"/>
      <c r="G60" s="761"/>
      <c r="H60" s="767"/>
      <c r="I60" s="767"/>
      <c r="J60" s="767"/>
      <c r="K60" s="768"/>
      <c r="L60" s="770"/>
      <c r="M60" s="778"/>
      <c r="N60" s="779"/>
      <c r="O60" s="761"/>
      <c r="P60" s="767"/>
      <c r="Q60" s="767"/>
      <c r="R60" s="768"/>
      <c r="S60" s="761"/>
      <c r="T60" s="767"/>
      <c r="U60" s="767"/>
      <c r="V60" s="768"/>
      <c r="W60" s="761"/>
      <c r="X60" s="767"/>
      <c r="Y60" s="768"/>
      <c r="Z60" s="776"/>
      <c r="AA60" s="653"/>
    </row>
    <row r="61" spans="1:27" ht="10.199999999999999" customHeight="1" x14ac:dyDescent="0.25">
      <c r="A61" s="760"/>
      <c r="B61" s="769"/>
      <c r="C61" s="601"/>
      <c r="D61" s="601"/>
      <c r="E61" s="601"/>
      <c r="F61" s="602"/>
      <c r="G61" s="769"/>
      <c r="H61" s="601"/>
      <c r="I61" s="601"/>
      <c r="J61" s="601"/>
      <c r="K61" s="602"/>
      <c r="L61" s="780"/>
      <c r="M61" s="781"/>
      <c r="N61" s="782"/>
      <c r="O61" s="769"/>
      <c r="P61" s="601"/>
      <c r="Q61" s="601"/>
      <c r="R61" s="602"/>
      <c r="S61" s="769"/>
      <c r="T61" s="601"/>
      <c r="U61" s="601"/>
      <c r="V61" s="602"/>
      <c r="W61" s="769"/>
      <c r="X61" s="601"/>
      <c r="Y61" s="602"/>
      <c r="Z61" s="777"/>
      <c r="AA61" s="653"/>
    </row>
    <row r="62" spans="1:27" ht="10.199999999999999" customHeight="1" x14ac:dyDescent="0.25">
      <c r="A62" s="759">
        <v>103</v>
      </c>
      <c r="B62" s="761"/>
      <c r="C62" s="767"/>
      <c r="D62" s="767"/>
      <c r="E62" s="767"/>
      <c r="F62" s="768"/>
      <c r="G62" s="761"/>
      <c r="H62" s="767"/>
      <c r="I62" s="767"/>
      <c r="J62" s="767"/>
      <c r="K62" s="768"/>
      <c r="L62" s="770"/>
      <c r="M62" s="778"/>
      <c r="N62" s="779"/>
      <c r="O62" s="761"/>
      <c r="P62" s="767"/>
      <c r="Q62" s="767"/>
      <c r="R62" s="768"/>
      <c r="S62" s="761"/>
      <c r="T62" s="767"/>
      <c r="U62" s="767"/>
      <c r="V62" s="768"/>
      <c r="W62" s="761"/>
      <c r="X62" s="767"/>
      <c r="Y62" s="768"/>
      <c r="Z62" s="776"/>
      <c r="AA62" s="653"/>
    </row>
    <row r="63" spans="1:27" ht="10.199999999999999" customHeight="1" x14ac:dyDescent="0.25">
      <c r="A63" s="760"/>
      <c r="B63" s="769"/>
      <c r="C63" s="601"/>
      <c r="D63" s="601"/>
      <c r="E63" s="601"/>
      <c r="F63" s="602"/>
      <c r="G63" s="769"/>
      <c r="H63" s="601"/>
      <c r="I63" s="601"/>
      <c r="J63" s="601"/>
      <c r="K63" s="602"/>
      <c r="L63" s="780"/>
      <c r="M63" s="781"/>
      <c r="N63" s="782"/>
      <c r="O63" s="769"/>
      <c r="P63" s="601"/>
      <c r="Q63" s="601"/>
      <c r="R63" s="602"/>
      <c r="S63" s="769"/>
      <c r="T63" s="601"/>
      <c r="U63" s="601"/>
      <c r="V63" s="602"/>
      <c r="W63" s="769"/>
      <c r="X63" s="601"/>
      <c r="Y63" s="602"/>
      <c r="Z63" s="777"/>
      <c r="AA63" s="653"/>
    </row>
    <row r="64" spans="1:27" ht="10.199999999999999" customHeight="1" x14ac:dyDescent="0.25">
      <c r="A64" s="759">
        <v>104</v>
      </c>
      <c r="B64" s="761"/>
      <c r="C64" s="767"/>
      <c r="D64" s="767"/>
      <c r="E64" s="767"/>
      <c r="F64" s="768"/>
      <c r="G64" s="761"/>
      <c r="H64" s="767"/>
      <c r="I64" s="767"/>
      <c r="J64" s="767"/>
      <c r="K64" s="768"/>
      <c r="L64" s="770"/>
      <c r="M64" s="778"/>
      <c r="N64" s="779"/>
      <c r="O64" s="761"/>
      <c r="P64" s="767"/>
      <c r="Q64" s="767"/>
      <c r="R64" s="768"/>
      <c r="S64" s="761"/>
      <c r="T64" s="767"/>
      <c r="U64" s="767"/>
      <c r="V64" s="768"/>
      <c r="W64" s="761"/>
      <c r="X64" s="767"/>
      <c r="Y64" s="768"/>
      <c r="Z64" s="776"/>
      <c r="AA64" s="653"/>
    </row>
    <row r="65" spans="1:27" ht="10.199999999999999" customHeight="1" x14ac:dyDescent="0.25">
      <c r="A65" s="760"/>
      <c r="B65" s="769"/>
      <c r="C65" s="601"/>
      <c r="D65" s="601"/>
      <c r="E65" s="601"/>
      <c r="F65" s="602"/>
      <c r="G65" s="769"/>
      <c r="H65" s="601"/>
      <c r="I65" s="601"/>
      <c r="J65" s="601"/>
      <c r="K65" s="602"/>
      <c r="L65" s="780"/>
      <c r="M65" s="781"/>
      <c r="N65" s="782"/>
      <c r="O65" s="769"/>
      <c r="P65" s="601"/>
      <c r="Q65" s="601"/>
      <c r="R65" s="602"/>
      <c r="S65" s="769"/>
      <c r="T65" s="601"/>
      <c r="U65" s="601"/>
      <c r="V65" s="602"/>
      <c r="W65" s="769"/>
      <c r="X65" s="601"/>
      <c r="Y65" s="602"/>
      <c r="Z65" s="777"/>
      <c r="AA65" s="653"/>
    </row>
    <row r="66" spans="1:27" ht="10.199999999999999" customHeight="1" x14ac:dyDescent="0.25">
      <c r="A66" s="759">
        <v>105</v>
      </c>
      <c r="B66" s="761"/>
      <c r="C66" s="767"/>
      <c r="D66" s="767"/>
      <c r="E66" s="767"/>
      <c r="F66" s="768"/>
      <c r="G66" s="761"/>
      <c r="H66" s="767"/>
      <c r="I66" s="767"/>
      <c r="J66" s="767"/>
      <c r="K66" s="768"/>
      <c r="L66" s="770"/>
      <c r="M66" s="778"/>
      <c r="N66" s="779"/>
      <c r="O66" s="761"/>
      <c r="P66" s="767"/>
      <c r="Q66" s="767"/>
      <c r="R66" s="768"/>
      <c r="S66" s="761"/>
      <c r="T66" s="767"/>
      <c r="U66" s="767"/>
      <c r="V66" s="768"/>
      <c r="W66" s="761"/>
      <c r="X66" s="767"/>
      <c r="Y66" s="768"/>
      <c r="Z66" s="776"/>
      <c r="AA66" s="653"/>
    </row>
    <row r="67" spans="1:27" ht="10.199999999999999" customHeight="1" x14ac:dyDescent="0.25">
      <c r="A67" s="760"/>
      <c r="B67" s="769"/>
      <c r="C67" s="601"/>
      <c r="D67" s="601"/>
      <c r="E67" s="601"/>
      <c r="F67" s="602"/>
      <c r="G67" s="769"/>
      <c r="H67" s="601"/>
      <c r="I67" s="601"/>
      <c r="J67" s="601"/>
      <c r="K67" s="602"/>
      <c r="L67" s="780"/>
      <c r="M67" s="781"/>
      <c r="N67" s="782"/>
      <c r="O67" s="769"/>
      <c r="P67" s="601"/>
      <c r="Q67" s="601"/>
      <c r="R67" s="602"/>
      <c r="S67" s="769"/>
      <c r="T67" s="601"/>
      <c r="U67" s="601"/>
      <c r="V67" s="602"/>
      <c r="W67" s="769"/>
      <c r="X67" s="601"/>
      <c r="Y67" s="602"/>
      <c r="Z67" s="777"/>
      <c r="AA67" s="653"/>
    </row>
    <row r="68" spans="1:27" ht="10.199999999999999" customHeight="1" x14ac:dyDescent="0.25">
      <c r="A68" s="759">
        <v>106</v>
      </c>
      <c r="B68" s="761"/>
      <c r="C68" s="767"/>
      <c r="D68" s="767"/>
      <c r="E68" s="767"/>
      <c r="F68" s="768"/>
      <c r="G68" s="761"/>
      <c r="H68" s="767"/>
      <c r="I68" s="767"/>
      <c r="J68" s="767"/>
      <c r="K68" s="768"/>
      <c r="L68" s="770"/>
      <c r="M68" s="778"/>
      <c r="N68" s="779"/>
      <c r="O68" s="761"/>
      <c r="P68" s="767"/>
      <c r="Q68" s="767"/>
      <c r="R68" s="768"/>
      <c r="S68" s="761"/>
      <c r="T68" s="767"/>
      <c r="U68" s="767"/>
      <c r="V68" s="768"/>
      <c r="W68" s="761"/>
      <c r="X68" s="767"/>
      <c r="Y68" s="768"/>
      <c r="Z68" s="776"/>
      <c r="AA68" s="653"/>
    </row>
    <row r="69" spans="1:27" ht="10.199999999999999" customHeight="1" x14ac:dyDescent="0.25">
      <c r="A69" s="760"/>
      <c r="B69" s="769"/>
      <c r="C69" s="601"/>
      <c r="D69" s="601"/>
      <c r="E69" s="601"/>
      <c r="F69" s="602"/>
      <c r="G69" s="769"/>
      <c r="H69" s="601"/>
      <c r="I69" s="601"/>
      <c r="J69" s="601"/>
      <c r="K69" s="602"/>
      <c r="L69" s="780"/>
      <c r="M69" s="781"/>
      <c r="N69" s="782"/>
      <c r="O69" s="769"/>
      <c r="P69" s="601"/>
      <c r="Q69" s="601"/>
      <c r="R69" s="602"/>
      <c r="S69" s="769"/>
      <c r="T69" s="601"/>
      <c r="U69" s="601"/>
      <c r="V69" s="602"/>
      <c r="W69" s="769"/>
      <c r="X69" s="601"/>
      <c r="Y69" s="602"/>
      <c r="Z69" s="777"/>
      <c r="AA69" s="653"/>
    </row>
    <row r="70" spans="1:27" ht="10.199999999999999" customHeight="1" x14ac:dyDescent="0.25">
      <c r="A70" s="759">
        <v>107</v>
      </c>
      <c r="B70" s="761"/>
      <c r="C70" s="767"/>
      <c r="D70" s="767"/>
      <c r="E70" s="767"/>
      <c r="F70" s="768"/>
      <c r="G70" s="761"/>
      <c r="H70" s="767"/>
      <c r="I70" s="767"/>
      <c r="J70" s="767"/>
      <c r="K70" s="768"/>
      <c r="L70" s="770"/>
      <c r="M70" s="778"/>
      <c r="N70" s="779"/>
      <c r="O70" s="761"/>
      <c r="P70" s="767"/>
      <c r="Q70" s="767"/>
      <c r="R70" s="768"/>
      <c r="S70" s="761"/>
      <c r="T70" s="767"/>
      <c r="U70" s="767"/>
      <c r="V70" s="768"/>
      <c r="W70" s="761"/>
      <c r="X70" s="767"/>
      <c r="Y70" s="768"/>
      <c r="Z70" s="776"/>
      <c r="AA70" s="653"/>
    </row>
    <row r="71" spans="1:27" ht="10.199999999999999" customHeight="1" x14ac:dyDescent="0.25">
      <c r="A71" s="760"/>
      <c r="B71" s="769"/>
      <c r="C71" s="601"/>
      <c r="D71" s="601"/>
      <c r="E71" s="601"/>
      <c r="F71" s="602"/>
      <c r="G71" s="769"/>
      <c r="H71" s="601"/>
      <c r="I71" s="601"/>
      <c r="J71" s="601"/>
      <c r="K71" s="602"/>
      <c r="L71" s="780"/>
      <c r="M71" s="781"/>
      <c r="N71" s="782"/>
      <c r="O71" s="769"/>
      <c r="P71" s="601"/>
      <c r="Q71" s="601"/>
      <c r="R71" s="602"/>
      <c r="S71" s="769"/>
      <c r="T71" s="601"/>
      <c r="U71" s="601"/>
      <c r="V71" s="602"/>
      <c r="W71" s="769"/>
      <c r="X71" s="601"/>
      <c r="Y71" s="602"/>
      <c r="Z71" s="777"/>
      <c r="AA71" s="653"/>
    </row>
    <row r="72" spans="1:27" ht="10.199999999999999" customHeight="1" x14ac:dyDescent="0.25">
      <c r="A72" s="759">
        <v>108</v>
      </c>
      <c r="B72" s="761"/>
      <c r="C72" s="767"/>
      <c r="D72" s="767"/>
      <c r="E72" s="767"/>
      <c r="F72" s="768"/>
      <c r="G72" s="761"/>
      <c r="H72" s="767"/>
      <c r="I72" s="767"/>
      <c r="J72" s="767"/>
      <c r="K72" s="768"/>
      <c r="L72" s="770"/>
      <c r="M72" s="771"/>
      <c r="N72" s="772"/>
      <c r="O72" s="761"/>
      <c r="P72" s="767"/>
      <c r="Q72" s="767"/>
      <c r="R72" s="768"/>
      <c r="S72" s="761"/>
      <c r="T72" s="767"/>
      <c r="U72" s="767"/>
      <c r="V72" s="768"/>
      <c r="W72" s="761"/>
      <c r="X72" s="767"/>
      <c r="Y72" s="768"/>
      <c r="Z72" s="776"/>
      <c r="AA72" s="653"/>
    </row>
    <row r="73" spans="1:27" ht="10.199999999999999" customHeight="1" x14ac:dyDescent="0.25">
      <c r="A73" s="760"/>
      <c r="B73" s="769"/>
      <c r="C73" s="601"/>
      <c r="D73" s="601"/>
      <c r="E73" s="601"/>
      <c r="F73" s="602"/>
      <c r="G73" s="769"/>
      <c r="H73" s="601"/>
      <c r="I73" s="601"/>
      <c r="J73" s="601"/>
      <c r="K73" s="602"/>
      <c r="L73" s="773"/>
      <c r="M73" s="774"/>
      <c r="N73" s="775"/>
      <c r="O73" s="769"/>
      <c r="P73" s="601"/>
      <c r="Q73" s="601"/>
      <c r="R73" s="602"/>
      <c r="S73" s="769"/>
      <c r="T73" s="601"/>
      <c r="U73" s="601"/>
      <c r="V73" s="602"/>
      <c r="W73" s="769"/>
      <c r="X73" s="601"/>
      <c r="Y73" s="602"/>
      <c r="Z73" s="777"/>
      <c r="AA73" s="653"/>
    </row>
    <row r="74" spans="1:27" ht="10.199999999999999" customHeight="1" x14ac:dyDescent="0.25">
      <c r="A74" s="759">
        <v>109</v>
      </c>
      <c r="B74" s="761"/>
      <c r="C74" s="767"/>
      <c r="D74" s="767"/>
      <c r="E74" s="767"/>
      <c r="F74" s="768"/>
      <c r="G74" s="761"/>
      <c r="H74" s="767"/>
      <c r="I74" s="767"/>
      <c r="J74" s="767"/>
      <c r="K74" s="768"/>
      <c r="L74" s="770"/>
      <c r="M74" s="778"/>
      <c r="N74" s="779"/>
      <c r="O74" s="761"/>
      <c r="P74" s="767"/>
      <c r="Q74" s="767"/>
      <c r="R74" s="768"/>
      <c r="S74" s="761"/>
      <c r="T74" s="767"/>
      <c r="U74" s="767"/>
      <c r="V74" s="768"/>
      <c r="W74" s="761"/>
      <c r="X74" s="767"/>
      <c r="Y74" s="768"/>
      <c r="Z74" s="776"/>
      <c r="AA74" s="653"/>
    </row>
    <row r="75" spans="1:27" ht="10.199999999999999" customHeight="1" x14ac:dyDescent="0.25">
      <c r="A75" s="760"/>
      <c r="B75" s="769"/>
      <c r="C75" s="601"/>
      <c r="D75" s="601"/>
      <c r="E75" s="601"/>
      <c r="F75" s="602"/>
      <c r="G75" s="769"/>
      <c r="H75" s="601"/>
      <c r="I75" s="601"/>
      <c r="J75" s="601"/>
      <c r="K75" s="602"/>
      <c r="L75" s="780"/>
      <c r="M75" s="781"/>
      <c r="N75" s="782"/>
      <c r="O75" s="769"/>
      <c r="P75" s="601"/>
      <c r="Q75" s="601"/>
      <c r="R75" s="602"/>
      <c r="S75" s="769"/>
      <c r="T75" s="601"/>
      <c r="U75" s="601"/>
      <c r="V75" s="602"/>
      <c r="W75" s="769"/>
      <c r="X75" s="601"/>
      <c r="Y75" s="602"/>
      <c r="Z75" s="777"/>
      <c r="AA75" s="653"/>
    </row>
    <row r="76" spans="1:27" ht="10.199999999999999" customHeight="1" x14ac:dyDescent="0.25">
      <c r="A76" s="759">
        <v>110</v>
      </c>
      <c r="B76" s="761"/>
      <c r="C76" s="767"/>
      <c r="D76" s="767"/>
      <c r="E76" s="767"/>
      <c r="F76" s="768"/>
      <c r="G76" s="761"/>
      <c r="H76" s="767"/>
      <c r="I76" s="767"/>
      <c r="J76" s="767"/>
      <c r="K76" s="768"/>
      <c r="L76" s="770"/>
      <c r="M76" s="778"/>
      <c r="N76" s="779"/>
      <c r="O76" s="761"/>
      <c r="P76" s="767"/>
      <c r="Q76" s="767"/>
      <c r="R76" s="768"/>
      <c r="S76" s="761"/>
      <c r="T76" s="767"/>
      <c r="U76" s="767"/>
      <c r="V76" s="768"/>
      <c r="W76" s="761"/>
      <c r="X76" s="767"/>
      <c r="Y76" s="768"/>
      <c r="Z76" s="776"/>
      <c r="AA76" s="653"/>
    </row>
    <row r="77" spans="1:27" ht="10.199999999999999" customHeight="1" x14ac:dyDescent="0.25">
      <c r="A77" s="760"/>
      <c r="B77" s="769"/>
      <c r="C77" s="601"/>
      <c r="D77" s="601"/>
      <c r="E77" s="601"/>
      <c r="F77" s="602"/>
      <c r="G77" s="769"/>
      <c r="H77" s="601"/>
      <c r="I77" s="601"/>
      <c r="J77" s="601"/>
      <c r="K77" s="602"/>
      <c r="L77" s="780"/>
      <c r="M77" s="781"/>
      <c r="N77" s="782"/>
      <c r="O77" s="769"/>
      <c r="P77" s="601"/>
      <c r="Q77" s="601"/>
      <c r="R77" s="602"/>
      <c r="S77" s="769"/>
      <c r="T77" s="601"/>
      <c r="U77" s="601"/>
      <c r="V77" s="602"/>
      <c r="W77" s="769"/>
      <c r="X77" s="601"/>
      <c r="Y77" s="602"/>
      <c r="Z77" s="777"/>
      <c r="AA77" s="653"/>
    </row>
    <row r="78" spans="1:27" ht="10.199999999999999" customHeight="1" x14ac:dyDescent="0.25">
      <c r="A78" s="759">
        <v>111</v>
      </c>
      <c r="B78" s="761"/>
      <c r="C78" s="767"/>
      <c r="D78" s="767"/>
      <c r="E78" s="767"/>
      <c r="F78" s="768"/>
      <c r="G78" s="761"/>
      <c r="H78" s="767"/>
      <c r="I78" s="767"/>
      <c r="J78" s="767"/>
      <c r="K78" s="768"/>
      <c r="L78" s="770"/>
      <c r="M78" s="778"/>
      <c r="N78" s="779"/>
      <c r="O78" s="761"/>
      <c r="P78" s="767"/>
      <c r="Q78" s="767"/>
      <c r="R78" s="768"/>
      <c r="S78" s="761"/>
      <c r="T78" s="767"/>
      <c r="U78" s="767"/>
      <c r="V78" s="768"/>
      <c r="W78" s="761"/>
      <c r="X78" s="767"/>
      <c r="Y78" s="768"/>
      <c r="Z78" s="776"/>
      <c r="AA78" s="653"/>
    </row>
    <row r="79" spans="1:27" ht="10.199999999999999" customHeight="1" x14ac:dyDescent="0.25">
      <c r="A79" s="760"/>
      <c r="B79" s="769"/>
      <c r="C79" s="601"/>
      <c r="D79" s="601"/>
      <c r="E79" s="601"/>
      <c r="F79" s="602"/>
      <c r="G79" s="769"/>
      <c r="H79" s="601"/>
      <c r="I79" s="601"/>
      <c r="J79" s="601"/>
      <c r="K79" s="602"/>
      <c r="L79" s="780"/>
      <c r="M79" s="781"/>
      <c r="N79" s="782"/>
      <c r="O79" s="769"/>
      <c r="P79" s="601"/>
      <c r="Q79" s="601"/>
      <c r="R79" s="602"/>
      <c r="S79" s="769"/>
      <c r="T79" s="601"/>
      <c r="U79" s="601"/>
      <c r="V79" s="602"/>
      <c r="W79" s="769"/>
      <c r="X79" s="601"/>
      <c r="Y79" s="602"/>
      <c r="Z79" s="777"/>
      <c r="AA79" s="653"/>
    </row>
    <row r="80" spans="1:27" ht="10.199999999999999" customHeight="1" x14ac:dyDescent="0.25">
      <c r="A80" s="759">
        <v>112</v>
      </c>
      <c r="B80" s="761"/>
      <c r="C80" s="767"/>
      <c r="D80" s="767"/>
      <c r="E80" s="767"/>
      <c r="F80" s="768"/>
      <c r="G80" s="761"/>
      <c r="H80" s="767"/>
      <c r="I80" s="767"/>
      <c r="J80" s="767"/>
      <c r="K80" s="768"/>
      <c r="L80" s="770"/>
      <c r="M80" s="778"/>
      <c r="N80" s="779"/>
      <c r="O80" s="761"/>
      <c r="P80" s="767"/>
      <c r="Q80" s="767"/>
      <c r="R80" s="768"/>
      <c r="S80" s="761"/>
      <c r="T80" s="767"/>
      <c r="U80" s="767"/>
      <c r="V80" s="768"/>
      <c r="W80" s="761"/>
      <c r="X80" s="767"/>
      <c r="Y80" s="768"/>
      <c r="Z80" s="776"/>
      <c r="AA80" s="653"/>
    </row>
    <row r="81" spans="1:27" ht="10.199999999999999" customHeight="1" x14ac:dyDescent="0.25">
      <c r="A81" s="760"/>
      <c r="B81" s="769"/>
      <c r="C81" s="601"/>
      <c r="D81" s="601"/>
      <c r="E81" s="601"/>
      <c r="F81" s="602"/>
      <c r="G81" s="769"/>
      <c r="H81" s="601"/>
      <c r="I81" s="601"/>
      <c r="J81" s="601"/>
      <c r="K81" s="602"/>
      <c r="L81" s="780"/>
      <c r="M81" s="781"/>
      <c r="N81" s="782"/>
      <c r="O81" s="769"/>
      <c r="P81" s="601"/>
      <c r="Q81" s="601"/>
      <c r="R81" s="602"/>
      <c r="S81" s="769"/>
      <c r="T81" s="601"/>
      <c r="U81" s="601"/>
      <c r="V81" s="602"/>
      <c r="W81" s="769"/>
      <c r="X81" s="601"/>
      <c r="Y81" s="602"/>
      <c r="Z81" s="777"/>
      <c r="AA81" s="653"/>
    </row>
    <row r="82" spans="1:27" ht="10.199999999999999" customHeight="1" x14ac:dyDescent="0.25">
      <c r="A82" s="759">
        <v>113</v>
      </c>
      <c r="B82" s="761"/>
      <c r="C82" s="767"/>
      <c r="D82" s="767"/>
      <c r="E82" s="767"/>
      <c r="F82" s="768"/>
      <c r="G82" s="761"/>
      <c r="H82" s="767"/>
      <c r="I82" s="767"/>
      <c r="J82" s="767"/>
      <c r="K82" s="768"/>
      <c r="L82" s="770"/>
      <c r="M82" s="778"/>
      <c r="N82" s="779"/>
      <c r="O82" s="761"/>
      <c r="P82" s="767"/>
      <c r="Q82" s="767"/>
      <c r="R82" s="768"/>
      <c r="S82" s="761"/>
      <c r="T82" s="767"/>
      <c r="U82" s="767"/>
      <c r="V82" s="768"/>
      <c r="W82" s="761"/>
      <c r="X82" s="767"/>
      <c r="Y82" s="768"/>
      <c r="Z82" s="776"/>
      <c r="AA82" s="653"/>
    </row>
    <row r="83" spans="1:27" ht="10.199999999999999" customHeight="1" x14ac:dyDescent="0.25">
      <c r="A83" s="760"/>
      <c r="B83" s="769"/>
      <c r="C83" s="601"/>
      <c r="D83" s="601"/>
      <c r="E83" s="601"/>
      <c r="F83" s="602"/>
      <c r="G83" s="769"/>
      <c r="H83" s="601"/>
      <c r="I83" s="601"/>
      <c r="J83" s="601"/>
      <c r="K83" s="602"/>
      <c r="L83" s="780"/>
      <c r="M83" s="781"/>
      <c r="N83" s="782"/>
      <c r="O83" s="769"/>
      <c r="P83" s="601"/>
      <c r="Q83" s="601"/>
      <c r="R83" s="602"/>
      <c r="S83" s="769"/>
      <c r="T83" s="601"/>
      <c r="U83" s="601"/>
      <c r="V83" s="602"/>
      <c r="W83" s="769"/>
      <c r="X83" s="601"/>
      <c r="Y83" s="602"/>
      <c r="Z83" s="777"/>
      <c r="AA83" s="653"/>
    </row>
    <row r="84" spans="1:27" ht="10.199999999999999" customHeight="1" x14ac:dyDescent="0.25">
      <c r="A84" s="759">
        <v>114</v>
      </c>
      <c r="B84" s="761"/>
      <c r="C84" s="767"/>
      <c r="D84" s="767"/>
      <c r="E84" s="767"/>
      <c r="F84" s="768"/>
      <c r="G84" s="761"/>
      <c r="H84" s="767"/>
      <c r="I84" s="767"/>
      <c r="J84" s="767"/>
      <c r="K84" s="768"/>
      <c r="L84" s="770"/>
      <c r="M84" s="778"/>
      <c r="N84" s="779"/>
      <c r="O84" s="761"/>
      <c r="P84" s="767"/>
      <c r="Q84" s="767"/>
      <c r="R84" s="768"/>
      <c r="S84" s="761"/>
      <c r="T84" s="767"/>
      <c r="U84" s="767"/>
      <c r="V84" s="768"/>
      <c r="W84" s="761"/>
      <c r="X84" s="767"/>
      <c r="Y84" s="768"/>
      <c r="Z84" s="776"/>
      <c r="AA84" s="653"/>
    </row>
    <row r="85" spans="1:27" ht="10.199999999999999" customHeight="1" x14ac:dyDescent="0.25">
      <c r="A85" s="760"/>
      <c r="B85" s="769"/>
      <c r="C85" s="601"/>
      <c r="D85" s="601"/>
      <c r="E85" s="601"/>
      <c r="F85" s="602"/>
      <c r="G85" s="769"/>
      <c r="H85" s="601"/>
      <c r="I85" s="601"/>
      <c r="J85" s="601"/>
      <c r="K85" s="602"/>
      <c r="L85" s="780"/>
      <c r="M85" s="781"/>
      <c r="N85" s="782"/>
      <c r="O85" s="769"/>
      <c r="P85" s="601"/>
      <c r="Q85" s="601"/>
      <c r="R85" s="602"/>
      <c r="S85" s="769"/>
      <c r="T85" s="601"/>
      <c r="U85" s="601"/>
      <c r="V85" s="602"/>
      <c r="W85" s="769"/>
      <c r="X85" s="601"/>
      <c r="Y85" s="602"/>
      <c r="Z85" s="777"/>
      <c r="AA85" s="653"/>
    </row>
    <row r="86" spans="1:27" ht="10.199999999999999" customHeight="1" x14ac:dyDescent="0.25">
      <c r="A86" s="759">
        <v>115</v>
      </c>
      <c r="B86" s="761"/>
      <c r="C86" s="767"/>
      <c r="D86" s="767"/>
      <c r="E86" s="767"/>
      <c r="F86" s="768"/>
      <c r="G86" s="761"/>
      <c r="H86" s="767"/>
      <c r="I86" s="767"/>
      <c r="J86" s="767"/>
      <c r="K86" s="768"/>
      <c r="L86" s="770"/>
      <c r="M86" s="771"/>
      <c r="N86" s="772"/>
      <c r="O86" s="761"/>
      <c r="P86" s="767"/>
      <c r="Q86" s="767"/>
      <c r="R86" s="768"/>
      <c r="S86" s="761"/>
      <c r="T86" s="767"/>
      <c r="U86" s="767"/>
      <c r="V86" s="768"/>
      <c r="W86" s="761"/>
      <c r="X86" s="767"/>
      <c r="Y86" s="768"/>
      <c r="Z86" s="776"/>
      <c r="AA86" s="653"/>
    </row>
    <row r="87" spans="1:27" ht="10.199999999999999" customHeight="1" x14ac:dyDescent="0.25">
      <c r="A87" s="760"/>
      <c r="B87" s="769"/>
      <c r="C87" s="601"/>
      <c r="D87" s="601"/>
      <c r="E87" s="601"/>
      <c r="F87" s="602"/>
      <c r="G87" s="769"/>
      <c r="H87" s="601"/>
      <c r="I87" s="601"/>
      <c r="J87" s="601"/>
      <c r="K87" s="602"/>
      <c r="L87" s="773"/>
      <c r="M87" s="774"/>
      <c r="N87" s="775"/>
      <c r="O87" s="769"/>
      <c r="P87" s="601"/>
      <c r="Q87" s="601"/>
      <c r="R87" s="602"/>
      <c r="S87" s="769"/>
      <c r="T87" s="601"/>
      <c r="U87" s="601"/>
      <c r="V87" s="602"/>
      <c r="W87" s="769"/>
      <c r="X87" s="601"/>
      <c r="Y87" s="602"/>
      <c r="Z87" s="777"/>
      <c r="AA87" s="653"/>
    </row>
    <row r="88" spans="1:27" ht="10.199999999999999" customHeight="1" x14ac:dyDescent="0.25">
      <c r="A88" s="759">
        <v>116</v>
      </c>
      <c r="B88" s="761"/>
      <c r="C88" s="767"/>
      <c r="D88" s="767"/>
      <c r="E88" s="767"/>
      <c r="F88" s="768"/>
      <c r="G88" s="761"/>
      <c r="H88" s="767"/>
      <c r="I88" s="767"/>
      <c r="J88" s="767"/>
      <c r="K88" s="768"/>
      <c r="L88" s="770"/>
      <c r="M88" s="778"/>
      <c r="N88" s="779"/>
      <c r="O88" s="761"/>
      <c r="P88" s="767"/>
      <c r="Q88" s="767"/>
      <c r="R88" s="768"/>
      <c r="S88" s="761"/>
      <c r="T88" s="767"/>
      <c r="U88" s="767"/>
      <c r="V88" s="768"/>
      <c r="W88" s="761"/>
      <c r="X88" s="767"/>
      <c r="Y88" s="768"/>
      <c r="Z88" s="776"/>
      <c r="AA88" s="653"/>
    </row>
    <row r="89" spans="1:27" ht="10.199999999999999" customHeight="1" x14ac:dyDescent="0.25">
      <c r="A89" s="760"/>
      <c r="B89" s="769"/>
      <c r="C89" s="601"/>
      <c r="D89" s="601"/>
      <c r="E89" s="601"/>
      <c r="F89" s="602"/>
      <c r="G89" s="769"/>
      <c r="H89" s="601"/>
      <c r="I89" s="601"/>
      <c r="J89" s="601"/>
      <c r="K89" s="602"/>
      <c r="L89" s="780"/>
      <c r="M89" s="781"/>
      <c r="N89" s="782"/>
      <c r="O89" s="769"/>
      <c r="P89" s="601"/>
      <c r="Q89" s="601"/>
      <c r="R89" s="602"/>
      <c r="S89" s="769"/>
      <c r="T89" s="601"/>
      <c r="U89" s="601"/>
      <c r="V89" s="602"/>
      <c r="W89" s="769"/>
      <c r="X89" s="601"/>
      <c r="Y89" s="602"/>
      <c r="Z89" s="777"/>
      <c r="AA89" s="653"/>
    </row>
    <row r="90" spans="1:27" ht="10.199999999999999" customHeight="1" x14ac:dyDescent="0.25">
      <c r="A90" s="759">
        <v>117</v>
      </c>
      <c r="B90" s="761"/>
      <c r="C90" s="767"/>
      <c r="D90" s="767"/>
      <c r="E90" s="767"/>
      <c r="F90" s="768"/>
      <c r="G90" s="761"/>
      <c r="H90" s="767"/>
      <c r="I90" s="767"/>
      <c r="J90" s="767"/>
      <c r="K90" s="768"/>
      <c r="L90" s="770"/>
      <c r="M90" s="778"/>
      <c r="N90" s="779"/>
      <c r="O90" s="761"/>
      <c r="P90" s="767"/>
      <c r="Q90" s="767"/>
      <c r="R90" s="768"/>
      <c r="S90" s="761"/>
      <c r="T90" s="767"/>
      <c r="U90" s="767"/>
      <c r="V90" s="768"/>
      <c r="W90" s="761"/>
      <c r="X90" s="767"/>
      <c r="Y90" s="768"/>
      <c r="Z90" s="776"/>
      <c r="AA90" s="653"/>
    </row>
    <row r="91" spans="1:27" ht="10.199999999999999" customHeight="1" x14ac:dyDescent="0.25">
      <c r="A91" s="760"/>
      <c r="B91" s="769"/>
      <c r="C91" s="601"/>
      <c r="D91" s="601"/>
      <c r="E91" s="601"/>
      <c r="F91" s="602"/>
      <c r="G91" s="769"/>
      <c r="H91" s="601"/>
      <c r="I91" s="601"/>
      <c r="J91" s="601"/>
      <c r="K91" s="602"/>
      <c r="L91" s="780"/>
      <c r="M91" s="781"/>
      <c r="N91" s="782"/>
      <c r="O91" s="769"/>
      <c r="P91" s="601"/>
      <c r="Q91" s="601"/>
      <c r="R91" s="602"/>
      <c r="S91" s="769"/>
      <c r="T91" s="601"/>
      <c r="U91" s="601"/>
      <c r="V91" s="602"/>
      <c r="W91" s="769"/>
      <c r="X91" s="601"/>
      <c r="Y91" s="602"/>
      <c r="Z91" s="777"/>
      <c r="AA91" s="653"/>
    </row>
    <row r="92" spans="1:27" ht="10.199999999999999" customHeight="1" x14ac:dyDescent="0.25">
      <c r="A92" s="759">
        <v>118</v>
      </c>
      <c r="B92" s="761"/>
      <c r="C92" s="767"/>
      <c r="D92" s="767"/>
      <c r="E92" s="767"/>
      <c r="F92" s="768"/>
      <c r="G92" s="761"/>
      <c r="H92" s="767"/>
      <c r="I92" s="767"/>
      <c r="J92" s="767"/>
      <c r="K92" s="768"/>
      <c r="L92" s="770"/>
      <c r="M92" s="778"/>
      <c r="N92" s="779"/>
      <c r="O92" s="761"/>
      <c r="P92" s="767"/>
      <c r="Q92" s="767"/>
      <c r="R92" s="768"/>
      <c r="S92" s="761"/>
      <c r="T92" s="767"/>
      <c r="U92" s="767"/>
      <c r="V92" s="768"/>
      <c r="W92" s="761"/>
      <c r="X92" s="767"/>
      <c r="Y92" s="768"/>
      <c r="Z92" s="776"/>
      <c r="AA92" s="653"/>
    </row>
    <row r="93" spans="1:27" ht="10.199999999999999" customHeight="1" x14ac:dyDescent="0.25">
      <c r="A93" s="760"/>
      <c r="B93" s="769"/>
      <c r="C93" s="601"/>
      <c r="D93" s="601"/>
      <c r="E93" s="601"/>
      <c r="F93" s="602"/>
      <c r="G93" s="769"/>
      <c r="H93" s="601"/>
      <c r="I93" s="601"/>
      <c r="J93" s="601"/>
      <c r="K93" s="602"/>
      <c r="L93" s="780"/>
      <c r="M93" s="781"/>
      <c r="N93" s="782"/>
      <c r="O93" s="769"/>
      <c r="P93" s="601"/>
      <c r="Q93" s="601"/>
      <c r="R93" s="602"/>
      <c r="S93" s="769"/>
      <c r="T93" s="601"/>
      <c r="U93" s="601"/>
      <c r="V93" s="602"/>
      <c r="W93" s="769"/>
      <c r="X93" s="601"/>
      <c r="Y93" s="602"/>
      <c r="Z93" s="777"/>
      <c r="AA93" s="653"/>
    </row>
    <row r="94" spans="1:27" ht="10.199999999999999" customHeight="1" x14ac:dyDescent="0.25">
      <c r="A94" s="759">
        <v>119</v>
      </c>
      <c r="B94" s="761"/>
      <c r="C94" s="767"/>
      <c r="D94" s="767"/>
      <c r="E94" s="767"/>
      <c r="F94" s="768"/>
      <c r="G94" s="761"/>
      <c r="H94" s="767"/>
      <c r="I94" s="767"/>
      <c r="J94" s="767"/>
      <c r="K94" s="768"/>
      <c r="L94" s="770"/>
      <c r="M94" s="778"/>
      <c r="N94" s="779"/>
      <c r="O94" s="761"/>
      <c r="P94" s="767"/>
      <c r="Q94" s="767"/>
      <c r="R94" s="768"/>
      <c r="S94" s="761"/>
      <c r="T94" s="767"/>
      <c r="U94" s="767"/>
      <c r="V94" s="768"/>
      <c r="W94" s="761"/>
      <c r="X94" s="767"/>
      <c r="Y94" s="768"/>
      <c r="Z94" s="776"/>
      <c r="AA94" s="653"/>
    </row>
    <row r="95" spans="1:27" ht="10.199999999999999" customHeight="1" x14ac:dyDescent="0.25">
      <c r="A95" s="760"/>
      <c r="B95" s="769"/>
      <c r="C95" s="601"/>
      <c r="D95" s="601"/>
      <c r="E95" s="601"/>
      <c r="F95" s="602"/>
      <c r="G95" s="769"/>
      <c r="H95" s="601"/>
      <c r="I95" s="601"/>
      <c r="J95" s="601"/>
      <c r="K95" s="602"/>
      <c r="L95" s="780"/>
      <c r="M95" s="781"/>
      <c r="N95" s="782"/>
      <c r="O95" s="769"/>
      <c r="P95" s="601"/>
      <c r="Q95" s="601"/>
      <c r="R95" s="602"/>
      <c r="S95" s="769"/>
      <c r="T95" s="601"/>
      <c r="U95" s="601"/>
      <c r="V95" s="602"/>
      <c r="W95" s="769"/>
      <c r="X95" s="601"/>
      <c r="Y95" s="602"/>
      <c r="Z95" s="777"/>
      <c r="AA95" s="653"/>
    </row>
    <row r="96" spans="1:27" ht="10.199999999999999" customHeight="1" x14ac:dyDescent="0.25">
      <c r="A96" s="759">
        <v>120</v>
      </c>
      <c r="B96" s="761"/>
      <c r="C96" s="767"/>
      <c r="D96" s="767"/>
      <c r="E96" s="767"/>
      <c r="F96" s="768"/>
      <c r="G96" s="761"/>
      <c r="H96" s="767"/>
      <c r="I96" s="767"/>
      <c r="J96" s="767"/>
      <c r="K96" s="768"/>
      <c r="L96" s="770"/>
      <c r="M96" s="778"/>
      <c r="N96" s="779"/>
      <c r="O96" s="761"/>
      <c r="P96" s="767"/>
      <c r="Q96" s="767"/>
      <c r="R96" s="768"/>
      <c r="S96" s="761"/>
      <c r="T96" s="767"/>
      <c r="U96" s="767"/>
      <c r="V96" s="768"/>
      <c r="W96" s="761"/>
      <c r="X96" s="767"/>
      <c r="Y96" s="768"/>
      <c r="Z96" s="776"/>
      <c r="AA96" s="653"/>
    </row>
    <row r="97" spans="1:27" ht="10.199999999999999" customHeight="1" x14ac:dyDescent="0.25">
      <c r="A97" s="760"/>
      <c r="B97" s="769"/>
      <c r="C97" s="601"/>
      <c r="D97" s="601"/>
      <c r="E97" s="601"/>
      <c r="F97" s="602"/>
      <c r="G97" s="769"/>
      <c r="H97" s="601"/>
      <c r="I97" s="601"/>
      <c r="J97" s="601"/>
      <c r="K97" s="602"/>
      <c r="L97" s="780"/>
      <c r="M97" s="781"/>
      <c r="N97" s="782"/>
      <c r="O97" s="769"/>
      <c r="P97" s="601"/>
      <c r="Q97" s="601"/>
      <c r="R97" s="602"/>
      <c r="S97" s="769"/>
      <c r="T97" s="601"/>
      <c r="U97" s="601"/>
      <c r="V97" s="602"/>
      <c r="W97" s="769"/>
      <c r="X97" s="601"/>
      <c r="Y97" s="602"/>
      <c r="Z97" s="777"/>
      <c r="AA97" s="653"/>
    </row>
    <row r="98" spans="1:27" ht="10.199999999999999" customHeight="1" x14ac:dyDescent="0.25">
      <c r="R98" s="906"/>
      <c r="S98" s="906"/>
      <c r="T98" s="906"/>
      <c r="U98" s="906"/>
      <c r="V98" s="906"/>
      <c r="W98" s="906"/>
      <c r="X98" s="906"/>
      <c r="Y98" s="906"/>
      <c r="Z98" s="906"/>
      <c r="AA98" s="653"/>
    </row>
    <row r="99" spans="1:27" ht="10.199999999999999" customHeight="1" x14ac:dyDescent="0.25">
      <c r="R99" s="907"/>
      <c r="S99" s="907"/>
      <c r="T99" s="907"/>
      <c r="U99" s="907"/>
      <c r="V99" s="907"/>
      <c r="W99" s="907"/>
      <c r="X99" s="907"/>
      <c r="Y99" s="907"/>
      <c r="Z99" s="907"/>
      <c r="AA99" s="653"/>
    </row>
    <row r="100" spans="1:27" ht="10.199999999999999" customHeight="1" x14ac:dyDescent="0.25">
      <c r="B100" s="793" t="s">
        <v>5</v>
      </c>
      <c r="C100" s="503"/>
      <c r="D100" s="503"/>
      <c r="E100" s="503"/>
      <c r="F100" s="503"/>
      <c r="G100" s="503"/>
      <c r="H100" s="503"/>
      <c r="I100" s="503"/>
      <c r="J100" s="503"/>
      <c r="K100" s="503"/>
      <c r="L100" s="503"/>
      <c r="M100" s="453"/>
      <c r="N100" s="849">
        <f>COUNTA(Z18:Z96)+('Formular 4a_2'!N100)</f>
        <v>0</v>
      </c>
      <c r="O100" s="850"/>
      <c r="P100" s="453"/>
      <c r="Q100" s="453"/>
      <c r="R100" s="453"/>
      <c r="AA100" s="653"/>
    </row>
    <row r="101" spans="1:27" ht="10.199999999999999" customHeight="1" x14ac:dyDescent="0.25">
      <c r="B101" s="503"/>
      <c r="C101" s="503"/>
      <c r="D101" s="503"/>
      <c r="E101" s="503"/>
      <c r="F101" s="503"/>
      <c r="G101" s="503"/>
      <c r="H101" s="503"/>
      <c r="I101" s="503"/>
      <c r="J101" s="503"/>
      <c r="K101" s="503"/>
      <c r="L101" s="503"/>
      <c r="M101" s="453"/>
      <c r="N101" s="851"/>
      <c r="O101" s="852"/>
      <c r="P101" s="453"/>
      <c r="Q101" s="453"/>
      <c r="R101" s="453"/>
      <c r="AA101" s="653"/>
    </row>
    <row r="102" spans="1:27" ht="10.199999999999999" customHeight="1" x14ac:dyDescent="0.25">
      <c r="AA102" s="653"/>
    </row>
    <row r="103" spans="1:27" ht="10.199999999999999" customHeight="1" x14ac:dyDescent="0.25">
      <c r="B103" s="792" t="s">
        <v>44</v>
      </c>
      <c r="C103" s="792"/>
      <c r="D103" s="792"/>
      <c r="E103" s="792"/>
      <c r="F103" s="792"/>
      <c r="G103" s="792"/>
      <c r="H103" s="792"/>
      <c r="I103" s="792"/>
      <c r="J103" s="792"/>
      <c r="K103" s="792"/>
      <c r="L103" s="792"/>
      <c r="N103" s="849">
        <f>COUNTIF(Z18:Z96,"w")+('Formular 4a_2'!N103)</f>
        <v>0</v>
      </c>
      <c r="O103" s="850"/>
      <c r="Q103" s="853" t="str">
        <f>IF(N103&lt;1,"",N103/N100)</f>
        <v/>
      </c>
      <c r="R103" s="854"/>
      <c r="AA103" s="653"/>
    </row>
    <row r="104" spans="1:27" ht="10.199999999999999" customHeight="1" x14ac:dyDescent="0.25">
      <c r="B104" s="792"/>
      <c r="C104" s="792"/>
      <c r="D104" s="792"/>
      <c r="E104" s="792"/>
      <c r="F104" s="792"/>
      <c r="G104" s="792"/>
      <c r="H104" s="792"/>
      <c r="I104" s="792"/>
      <c r="J104" s="792"/>
      <c r="K104" s="792"/>
      <c r="L104" s="792"/>
      <c r="N104" s="851"/>
      <c r="O104" s="852"/>
      <c r="Q104" s="855"/>
      <c r="R104" s="856"/>
      <c r="AA104" s="653"/>
    </row>
    <row r="105" spans="1:27" ht="10.199999999999999" customHeight="1" x14ac:dyDescent="0.25">
      <c r="AA105" s="653"/>
    </row>
    <row r="106" spans="1:27" ht="10.199999999999999" customHeight="1" x14ac:dyDescent="0.25">
      <c r="B106" s="792" t="s">
        <v>45</v>
      </c>
      <c r="C106" s="792"/>
      <c r="D106" s="792"/>
      <c r="E106" s="792"/>
      <c r="F106" s="792"/>
      <c r="G106" s="792"/>
      <c r="H106" s="792"/>
      <c r="I106" s="792"/>
      <c r="J106" s="792"/>
      <c r="K106" s="792"/>
      <c r="L106" s="792"/>
      <c r="N106" s="849">
        <f>COUNTIF(Z18:Z96,"m")+('Formular 4a_2'!N106)</f>
        <v>0</v>
      </c>
      <c r="O106" s="850"/>
      <c r="Q106" s="853" t="str">
        <f>IF(N106&lt;1,"",N106/N100)</f>
        <v/>
      </c>
      <c r="R106" s="854"/>
      <c r="AA106" s="653"/>
    </row>
    <row r="107" spans="1:27" ht="10.199999999999999" customHeight="1" x14ac:dyDescent="0.25">
      <c r="B107" s="792"/>
      <c r="C107" s="792"/>
      <c r="D107" s="792"/>
      <c r="E107" s="792"/>
      <c r="F107" s="792"/>
      <c r="G107" s="792"/>
      <c r="H107" s="792"/>
      <c r="I107" s="792"/>
      <c r="J107" s="792"/>
      <c r="K107" s="792"/>
      <c r="L107" s="792"/>
      <c r="N107" s="851"/>
      <c r="O107" s="852"/>
      <c r="Q107" s="855"/>
      <c r="R107" s="856"/>
      <c r="AA107" s="653"/>
    </row>
    <row r="108" spans="1:27" ht="10.199999999999999" customHeight="1" x14ac:dyDescent="0.25">
      <c r="AA108" s="653"/>
    </row>
    <row r="109" spans="1:27" ht="10.199999999999999" customHeight="1" x14ac:dyDescent="0.25">
      <c r="AA109" s="653"/>
    </row>
    <row r="110" spans="1:27" ht="10.199999999999999" customHeight="1" x14ac:dyDescent="0.25">
      <c r="AA110" s="653"/>
    </row>
    <row r="111" spans="1:27" ht="10.199999999999999" customHeight="1" x14ac:dyDescent="0.25">
      <c r="AA111" s="653"/>
    </row>
    <row r="112" spans="1:27" ht="10.199999999999999" customHeight="1" x14ac:dyDescent="0.25">
      <c r="B112" s="596"/>
      <c r="C112" s="596"/>
      <c r="D112" s="596"/>
      <c r="E112" s="596"/>
      <c r="F112" s="596"/>
      <c r="G112" s="596"/>
      <c r="J112" s="596"/>
      <c r="K112" s="596"/>
      <c r="L112" s="596"/>
      <c r="M112" s="596"/>
      <c r="N112" s="596"/>
      <c r="O112" s="596"/>
      <c r="R112" s="596"/>
      <c r="S112" s="596"/>
      <c r="T112" s="596"/>
      <c r="U112" s="596"/>
      <c r="V112" s="596"/>
      <c r="W112" s="596"/>
      <c r="AA112" s="653"/>
    </row>
    <row r="113" spans="2:27" ht="10.199999999999999" customHeight="1" x14ac:dyDescent="0.25">
      <c r="B113" s="627"/>
      <c r="C113" s="627"/>
      <c r="D113" s="627"/>
      <c r="E113" s="627"/>
      <c r="F113" s="627"/>
      <c r="G113" s="627"/>
      <c r="J113" s="627"/>
      <c r="K113" s="627"/>
      <c r="L113" s="627"/>
      <c r="M113" s="627"/>
      <c r="N113" s="627"/>
      <c r="O113" s="627"/>
      <c r="R113" s="627"/>
      <c r="S113" s="627"/>
      <c r="T113" s="627"/>
      <c r="U113" s="627"/>
      <c r="V113" s="627"/>
      <c r="W113" s="627"/>
      <c r="AA113" s="653"/>
    </row>
    <row r="114" spans="2:27" ht="10.199999999999999" customHeight="1" x14ac:dyDescent="0.25">
      <c r="AA114" s="653"/>
    </row>
    <row r="115" spans="2:27" ht="10.199999999999999" customHeight="1" x14ac:dyDescent="0.25">
      <c r="B115" s="591" t="s">
        <v>0</v>
      </c>
      <c r="C115" s="591"/>
      <c r="D115" s="591"/>
      <c r="E115" s="591"/>
      <c r="F115" s="591"/>
      <c r="G115" s="591"/>
      <c r="H115" s="118"/>
      <c r="I115" s="118"/>
      <c r="J115" s="591" t="s">
        <v>454</v>
      </c>
      <c r="K115" s="591"/>
      <c r="L115" s="591"/>
      <c r="M115" s="591"/>
      <c r="N115" s="591"/>
      <c r="O115" s="591"/>
      <c r="P115" s="118"/>
      <c r="Q115" s="118"/>
      <c r="R115" s="591" t="s">
        <v>454</v>
      </c>
      <c r="S115" s="591"/>
      <c r="T115" s="591"/>
      <c r="U115" s="591"/>
      <c r="V115" s="591"/>
      <c r="W115" s="591"/>
      <c r="AA115" s="653"/>
    </row>
    <row r="116" spans="2:27" ht="10.199999999999999" customHeight="1" x14ac:dyDescent="0.25">
      <c r="AA116" s="653"/>
    </row>
    <row r="117" spans="2:27" ht="10.199999999999999" customHeight="1" x14ac:dyDescent="0.25">
      <c r="B117" s="514" t="s">
        <v>46</v>
      </c>
      <c r="C117" s="514"/>
      <c r="D117" s="514"/>
      <c r="E117" s="514"/>
      <c r="F117" s="857" t="str">
        <f>IF(Dienststellendaten!G54&lt;1,"",Dienststellendaten!G54)</f>
        <v/>
      </c>
      <c r="G117" s="858"/>
      <c r="H117" s="858"/>
      <c r="AA117" s="653"/>
    </row>
    <row r="118" spans="2:27" ht="10.199999999999999" customHeight="1" x14ac:dyDescent="0.25">
      <c r="B118" s="514"/>
      <c r="C118" s="514"/>
      <c r="D118" s="514"/>
      <c r="E118" s="514"/>
      <c r="F118" s="859"/>
      <c r="G118" s="859"/>
      <c r="H118" s="859"/>
      <c r="AA118" s="653"/>
    </row>
    <row r="119" spans="2:27" ht="10.199999999999999" customHeight="1" x14ac:dyDescent="0.25">
      <c r="AA119" s="653"/>
    </row>
    <row r="120" spans="2:27" ht="10.199999999999999" customHeight="1" x14ac:dyDescent="0.25">
      <c r="AA120" s="653"/>
    </row>
    <row r="121" spans="2:27" ht="10.199999999999999" customHeight="1" x14ac:dyDescent="0.25">
      <c r="B121" s="698" t="s">
        <v>8</v>
      </c>
      <c r="C121" s="617"/>
      <c r="D121" s="617"/>
      <c r="E121" s="617"/>
      <c r="F121" s="617"/>
      <c r="G121" s="617"/>
      <c r="H121" s="617"/>
      <c r="I121" s="617"/>
      <c r="J121" s="617"/>
      <c r="K121" s="617"/>
      <c r="AA121" s="653"/>
    </row>
    <row r="122" spans="2:27" ht="10.199999999999999" customHeight="1" x14ac:dyDescent="0.25">
      <c r="B122" s="617"/>
      <c r="C122" s="617"/>
      <c r="D122" s="617"/>
      <c r="E122" s="617"/>
      <c r="F122" s="617"/>
      <c r="G122" s="617"/>
      <c r="H122" s="617"/>
      <c r="I122" s="617"/>
      <c r="J122" s="617"/>
      <c r="K122" s="617"/>
      <c r="AA122" s="653"/>
    </row>
    <row r="123" spans="2:27" ht="10.199999999999999" customHeight="1" x14ac:dyDescent="0.25">
      <c r="B123" s="617" t="s">
        <v>9</v>
      </c>
      <c r="C123" s="617"/>
      <c r="D123" s="617"/>
      <c r="E123" s="617"/>
      <c r="F123" s="617"/>
      <c r="G123" s="617"/>
      <c r="H123" s="617"/>
      <c r="I123" s="617"/>
      <c r="J123" s="617"/>
      <c r="K123" s="617"/>
      <c r="L123" s="503"/>
      <c r="M123" s="503"/>
      <c r="AA123" s="653"/>
    </row>
    <row r="124" spans="2:27" ht="10.199999999999999" customHeight="1" x14ac:dyDescent="0.25">
      <c r="B124" s="503"/>
      <c r="C124" s="503"/>
      <c r="D124" s="503"/>
      <c r="E124" s="503"/>
      <c r="F124" s="503"/>
      <c r="G124" s="503"/>
      <c r="H124" s="503"/>
      <c r="I124" s="503"/>
      <c r="J124" s="503"/>
      <c r="K124" s="503"/>
      <c r="L124" s="503"/>
      <c r="M124" s="503"/>
      <c r="AA124" s="653"/>
    </row>
    <row r="125" spans="2:27" ht="10.199999999999999" customHeight="1" x14ac:dyDescent="0.25">
      <c r="AA125" s="653"/>
    </row>
    <row r="126" spans="2:27" ht="10.199999999999999" customHeight="1" x14ac:dyDescent="0.25">
      <c r="AA126" s="653"/>
    </row>
    <row r="127" spans="2:27" ht="10.199999999999999" customHeight="1" x14ac:dyDescent="0.25">
      <c r="AA127" s="653"/>
    </row>
    <row r="128" spans="2:27" ht="10.199999999999999" customHeight="1" x14ac:dyDescent="0.25">
      <c r="AA128" s="653"/>
    </row>
    <row r="129" spans="27:27" ht="10.199999999999999" customHeight="1" x14ac:dyDescent="0.25">
      <c r="AA129" s="653"/>
    </row>
    <row r="130" spans="27:27" ht="10.199999999999999" customHeight="1" x14ac:dyDescent="0.25">
      <c r="AA130" s="653"/>
    </row>
    <row r="131" spans="27:27" ht="10.199999999999999" customHeight="1" x14ac:dyDescent="0.25"/>
    <row r="132" spans="27:27" ht="10.199999999999999" customHeight="1" x14ac:dyDescent="0.25"/>
    <row r="133" spans="27:27" ht="10.199999999999999" customHeight="1" x14ac:dyDescent="0.25"/>
    <row r="134" spans="27:27" ht="10.199999999999999" customHeight="1" x14ac:dyDescent="0.25"/>
    <row r="135" spans="27:27" ht="10.199999999999999" customHeight="1" x14ac:dyDescent="0.25"/>
    <row r="136" spans="27:27" ht="10.199999999999999" customHeight="1" x14ac:dyDescent="0.25"/>
    <row r="137" spans="27:27" ht="10.199999999999999" customHeight="1" x14ac:dyDescent="0.25"/>
    <row r="138" spans="27:27" ht="10.199999999999999" customHeight="1" x14ac:dyDescent="0.25"/>
    <row r="139" spans="27:27" ht="10.199999999999999" customHeight="1" x14ac:dyDescent="0.25"/>
    <row r="140" spans="27:27" ht="10.199999999999999" customHeight="1" x14ac:dyDescent="0.25"/>
    <row r="141" spans="27:27" ht="10.199999999999999" customHeight="1" x14ac:dyDescent="0.25"/>
    <row r="142" spans="27:27" ht="10.199999999999999" customHeight="1" x14ac:dyDescent="0.25"/>
    <row r="143" spans="27:27" ht="10.199999999999999" customHeight="1" x14ac:dyDescent="0.25"/>
    <row r="144" spans="27:27" ht="10.199999999999999" customHeight="1" x14ac:dyDescent="0.25"/>
    <row r="145" ht="10.199999999999999" customHeight="1" x14ac:dyDescent="0.25"/>
    <row r="146" ht="10.199999999999999" customHeight="1" x14ac:dyDescent="0.25"/>
    <row r="147" ht="10.199999999999999" customHeight="1" x14ac:dyDescent="0.25"/>
    <row r="148" ht="10.199999999999999" customHeight="1" x14ac:dyDescent="0.25"/>
    <row r="149" ht="10.199999999999999" customHeight="1" x14ac:dyDescent="0.25"/>
    <row r="150" ht="10.199999999999999" customHeight="1" x14ac:dyDescent="0.25"/>
    <row r="151" ht="10.199999999999999" customHeight="1" x14ac:dyDescent="0.25"/>
    <row r="152" ht="10.199999999999999" customHeight="1" x14ac:dyDescent="0.25"/>
    <row r="153" ht="10.199999999999999" customHeight="1" x14ac:dyDescent="0.25"/>
  </sheetData>
  <sheetProtection algorithmName="SHA-512" hashValue="pAbrahjx6L4FMhNX+z3+hLsLHgd6a3QVj2nRaqxMS6xQFUwCZ4p3BP5+4twj5esnGXySE5M9P8gx3YGK9BMl7Q==" saltValue="/b7iPH20cuFKyJhKoAMPIw==" spinCount="100000" sheet="1" selectLockedCells="1"/>
  <mergeCells count="360">
    <mergeCell ref="B7:T8"/>
    <mergeCell ref="V7:Y8"/>
    <mergeCell ref="B123:M124"/>
    <mergeCell ref="A36:A37"/>
    <mergeCell ref="A38:A39"/>
    <mergeCell ref="A40:A41"/>
    <mergeCell ref="B115:G115"/>
    <mergeCell ref="J115:O115"/>
    <mergeCell ref="R115:W115"/>
    <mergeCell ref="B117:E118"/>
    <mergeCell ref="F117:H118"/>
    <mergeCell ref="B121:K122"/>
    <mergeCell ref="B106:L107"/>
    <mergeCell ref="N106:O107"/>
    <mergeCell ref="Q106:R107"/>
    <mergeCell ref="B112:G113"/>
    <mergeCell ref="J112:O113"/>
    <mergeCell ref="R112:W113"/>
    <mergeCell ref="R98:Z99"/>
    <mergeCell ref="B100:L101"/>
    <mergeCell ref="N100:O101"/>
    <mergeCell ref="B103:L104"/>
    <mergeCell ref="N103:O104"/>
    <mergeCell ref="Q103:R104"/>
    <mergeCell ref="W74:Y75"/>
    <mergeCell ref="Z74:Z75"/>
    <mergeCell ref="A76:A77"/>
    <mergeCell ref="B76:F77"/>
    <mergeCell ref="G76:K77"/>
    <mergeCell ref="L76:N77"/>
    <mergeCell ref="O76:R77"/>
    <mergeCell ref="S76:V77"/>
    <mergeCell ref="W76:Y77"/>
    <mergeCell ref="Z76:Z77"/>
    <mergeCell ref="A74:A75"/>
    <mergeCell ref="B74:F75"/>
    <mergeCell ref="G74:K75"/>
    <mergeCell ref="L74:N75"/>
    <mergeCell ref="O74:R75"/>
    <mergeCell ref="S74:V75"/>
    <mergeCell ref="W70:Y71"/>
    <mergeCell ref="Z70:Z71"/>
    <mergeCell ref="A72:A73"/>
    <mergeCell ref="B72:F73"/>
    <mergeCell ref="G72:K73"/>
    <mergeCell ref="L72:N73"/>
    <mergeCell ref="O72:R73"/>
    <mergeCell ref="S72:V73"/>
    <mergeCell ref="W72:Y73"/>
    <mergeCell ref="Z72:Z73"/>
    <mergeCell ref="A70:A71"/>
    <mergeCell ref="B70:F71"/>
    <mergeCell ref="G70:K71"/>
    <mergeCell ref="L70:N71"/>
    <mergeCell ref="O70:R71"/>
    <mergeCell ref="S70:V71"/>
    <mergeCell ref="W66:Y67"/>
    <mergeCell ref="Z66:Z67"/>
    <mergeCell ref="A68:A69"/>
    <mergeCell ref="B68:F69"/>
    <mergeCell ref="G68:K69"/>
    <mergeCell ref="L68:N69"/>
    <mergeCell ref="O68:R69"/>
    <mergeCell ref="S68:V69"/>
    <mergeCell ref="W68:Y69"/>
    <mergeCell ref="Z68:Z69"/>
    <mergeCell ref="A66:A67"/>
    <mergeCell ref="B66:F67"/>
    <mergeCell ref="G66:K67"/>
    <mergeCell ref="L66:N67"/>
    <mergeCell ref="O66:R67"/>
    <mergeCell ref="S66:V67"/>
    <mergeCell ref="W62:Y63"/>
    <mergeCell ref="Z62:Z63"/>
    <mergeCell ref="A64:A65"/>
    <mergeCell ref="B64:F65"/>
    <mergeCell ref="G64:K65"/>
    <mergeCell ref="L64:N65"/>
    <mergeCell ref="O64:R65"/>
    <mergeCell ref="S64:V65"/>
    <mergeCell ref="W64:Y65"/>
    <mergeCell ref="Z64:Z65"/>
    <mergeCell ref="A62:A63"/>
    <mergeCell ref="B62:F63"/>
    <mergeCell ref="G62:K63"/>
    <mergeCell ref="L62:N63"/>
    <mergeCell ref="O62:R63"/>
    <mergeCell ref="S62:V63"/>
    <mergeCell ref="W58:Y59"/>
    <mergeCell ref="Z58:Z59"/>
    <mergeCell ref="A60:A61"/>
    <mergeCell ref="B60:F61"/>
    <mergeCell ref="G60:K61"/>
    <mergeCell ref="L60:N61"/>
    <mergeCell ref="O60:R61"/>
    <mergeCell ref="S60:V61"/>
    <mergeCell ref="W60:Y61"/>
    <mergeCell ref="Z60:Z61"/>
    <mergeCell ref="A58:A59"/>
    <mergeCell ref="B58:F59"/>
    <mergeCell ref="G58:K59"/>
    <mergeCell ref="L58:N59"/>
    <mergeCell ref="O58:R59"/>
    <mergeCell ref="S58:V59"/>
    <mergeCell ref="W54:Y55"/>
    <mergeCell ref="Z54:Z55"/>
    <mergeCell ref="A56:A57"/>
    <mergeCell ref="B56:F57"/>
    <mergeCell ref="G56:K57"/>
    <mergeCell ref="L56:N57"/>
    <mergeCell ref="O56:R57"/>
    <mergeCell ref="S56:V57"/>
    <mergeCell ref="W56:Y57"/>
    <mergeCell ref="Z56:Z57"/>
    <mergeCell ref="A54:A55"/>
    <mergeCell ref="B54:F55"/>
    <mergeCell ref="G54:K55"/>
    <mergeCell ref="L54:N55"/>
    <mergeCell ref="O54:R55"/>
    <mergeCell ref="S54:V55"/>
    <mergeCell ref="W50:Y51"/>
    <mergeCell ref="Z50:Z51"/>
    <mergeCell ref="A52:A53"/>
    <mergeCell ref="B52:F53"/>
    <mergeCell ref="G52:K53"/>
    <mergeCell ref="L52:N53"/>
    <mergeCell ref="O52:R53"/>
    <mergeCell ref="S52:V53"/>
    <mergeCell ref="W52:Y53"/>
    <mergeCell ref="Z52:Z53"/>
    <mergeCell ref="A50:A51"/>
    <mergeCell ref="B50:F51"/>
    <mergeCell ref="G50:K51"/>
    <mergeCell ref="L50:N51"/>
    <mergeCell ref="O50:R51"/>
    <mergeCell ref="S50:V51"/>
    <mergeCell ref="W46:Y47"/>
    <mergeCell ref="Z46:Z47"/>
    <mergeCell ref="A48:A49"/>
    <mergeCell ref="B48:F49"/>
    <mergeCell ref="G48:K49"/>
    <mergeCell ref="L48:N49"/>
    <mergeCell ref="O48:R49"/>
    <mergeCell ref="S48:V49"/>
    <mergeCell ref="W48:Y49"/>
    <mergeCell ref="Z48:Z49"/>
    <mergeCell ref="A46:A47"/>
    <mergeCell ref="B46:F47"/>
    <mergeCell ref="G46:K47"/>
    <mergeCell ref="L46:N47"/>
    <mergeCell ref="O46:R47"/>
    <mergeCell ref="S46:V47"/>
    <mergeCell ref="W42:Y43"/>
    <mergeCell ref="Z42:Z43"/>
    <mergeCell ref="A44:A45"/>
    <mergeCell ref="B44:F45"/>
    <mergeCell ref="G44:K45"/>
    <mergeCell ref="L44:N45"/>
    <mergeCell ref="O44:R45"/>
    <mergeCell ref="S44:V45"/>
    <mergeCell ref="W44:Y45"/>
    <mergeCell ref="Z44:Z45"/>
    <mergeCell ref="A42:A43"/>
    <mergeCell ref="B42:F43"/>
    <mergeCell ref="G42:K43"/>
    <mergeCell ref="L42:N43"/>
    <mergeCell ref="O42:R43"/>
    <mergeCell ref="S42:V43"/>
    <mergeCell ref="G40:K41"/>
    <mergeCell ref="L40:N41"/>
    <mergeCell ref="O40:R41"/>
    <mergeCell ref="S40:V41"/>
    <mergeCell ref="W40:Y41"/>
    <mergeCell ref="Z40:Z41"/>
    <mergeCell ref="B38:F39"/>
    <mergeCell ref="G38:K39"/>
    <mergeCell ref="L38:N39"/>
    <mergeCell ref="O38:R39"/>
    <mergeCell ref="S38:V39"/>
    <mergeCell ref="W38:Y39"/>
    <mergeCell ref="A34:A35"/>
    <mergeCell ref="B34:F35"/>
    <mergeCell ref="G34:K35"/>
    <mergeCell ref="L34:N35"/>
    <mergeCell ref="O34:R35"/>
    <mergeCell ref="S34:V35"/>
    <mergeCell ref="W30:Y31"/>
    <mergeCell ref="Z30:Z31"/>
    <mergeCell ref="A32:A33"/>
    <mergeCell ref="B32:F33"/>
    <mergeCell ref="G32:K33"/>
    <mergeCell ref="L32:N33"/>
    <mergeCell ref="O32:R33"/>
    <mergeCell ref="S32:V33"/>
    <mergeCell ref="W32:Y33"/>
    <mergeCell ref="Z32:Z33"/>
    <mergeCell ref="A30:A31"/>
    <mergeCell ref="B30:F31"/>
    <mergeCell ref="G30:K31"/>
    <mergeCell ref="L30:N31"/>
    <mergeCell ref="O30:R31"/>
    <mergeCell ref="S30:V31"/>
    <mergeCell ref="W34:Y35"/>
    <mergeCell ref="Z34:Z35"/>
    <mergeCell ref="A28:A29"/>
    <mergeCell ref="B28:F29"/>
    <mergeCell ref="G28:K29"/>
    <mergeCell ref="L28:N29"/>
    <mergeCell ref="O28:R29"/>
    <mergeCell ref="S28:V29"/>
    <mergeCell ref="W28:Y29"/>
    <mergeCell ref="Z28:Z29"/>
    <mergeCell ref="A26:A27"/>
    <mergeCell ref="B26:F27"/>
    <mergeCell ref="G26:K27"/>
    <mergeCell ref="L26:N27"/>
    <mergeCell ref="O26:R27"/>
    <mergeCell ref="S26:V27"/>
    <mergeCell ref="A24:A25"/>
    <mergeCell ref="B24:F25"/>
    <mergeCell ref="G24:K25"/>
    <mergeCell ref="L24:N25"/>
    <mergeCell ref="O24:R25"/>
    <mergeCell ref="S24:V25"/>
    <mergeCell ref="W24:Y25"/>
    <mergeCell ref="Z24:Z25"/>
    <mergeCell ref="A22:A23"/>
    <mergeCell ref="B22:F23"/>
    <mergeCell ref="G22:K23"/>
    <mergeCell ref="L22:N23"/>
    <mergeCell ref="O22:R23"/>
    <mergeCell ref="S22:V23"/>
    <mergeCell ref="A20:A21"/>
    <mergeCell ref="B20:F21"/>
    <mergeCell ref="G20:K21"/>
    <mergeCell ref="L20:N21"/>
    <mergeCell ref="O20:R21"/>
    <mergeCell ref="S20:V21"/>
    <mergeCell ref="W20:Y21"/>
    <mergeCell ref="Z20:Z21"/>
    <mergeCell ref="A18:A19"/>
    <mergeCell ref="B18:F19"/>
    <mergeCell ref="G18:K19"/>
    <mergeCell ref="L18:N19"/>
    <mergeCell ref="O18:R19"/>
    <mergeCell ref="S18:V19"/>
    <mergeCell ref="A15:A17"/>
    <mergeCell ref="B15:F17"/>
    <mergeCell ref="G15:K17"/>
    <mergeCell ref="L15:N17"/>
    <mergeCell ref="O15:R17"/>
    <mergeCell ref="S15:V17"/>
    <mergeCell ref="W15:Y17"/>
    <mergeCell ref="Z15:Z17"/>
    <mergeCell ref="W18:Y19"/>
    <mergeCell ref="Z18:Z19"/>
    <mergeCell ref="AA1:AA130"/>
    <mergeCell ref="B2:C3"/>
    <mergeCell ref="E2:G3"/>
    <mergeCell ref="I2:S3"/>
    <mergeCell ref="V2:Y3"/>
    <mergeCell ref="B4:D4"/>
    <mergeCell ref="E4:G4"/>
    <mergeCell ref="I4:S4"/>
    <mergeCell ref="V4:Y5"/>
    <mergeCell ref="B9:Z10"/>
    <mergeCell ref="B11:Z12"/>
    <mergeCell ref="W22:Y23"/>
    <mergeCell ref="Z22:Z23"/>
    <mergeCell ref="W26:Y27"/>
    <mergeCell ref="Z26:Z27"/>
    <mergeCell ref="B36:F37"/>
    <mergeCell ref="G36:K37"/>
    <mergeCell ref="L36:N37"/>
    <mergeCell ref="O36:R37"/>
    <mergeCell ref="S36:V37"/>
    <mergeCell ref="W36:Y37"/>
    <mergeCell ref="Z36:Z37"/>
    <mergeCell ref="Z38:Z39"/>
    <mergeCell ref="B40:F41"/>
    <mergeCell ref="A78:A79"/>
    <mergeCell ref="B78:F79"/>
    <mergeCell ref="G78:K79"/>
    <mergeCell ref="L78:N79"/>
    <mergeCell ref="O78:R79"/>
    <mergeCell ref="S78:V79"/>
    <mergeCell ref="W78:Y79"/>
    <mergeCell ref="Z78:Z79"/>
    <mergeCell ref="A80:A81"/>
    <mergeCell ref="B80:F81"/>
    <mergeCell ref="G80:K81"/>
    <mergeCell ref="L80:N81"/>
    <mergeCell ref="O80:R81"/>
    <mergeCell ref="S80:V81"/>
    <mergeCell ref="W80:Y81"/>
    <mergeCell ref="Z80:Z81"/>
    <mergeCell ref="A86:A87"/>
    <mergeCell ref="B86:F87"/>
    <mergeCell ref="G86:K87"/>
    <mergeCell ref="L86:N87"/>
    <mergeCell ref="O86:R87"/>
    <mergeCell ref="S86:V87"/>
    <mergeCell ref="W86:Y87"/>
    <mergeCell ref="Z86:Z87"/>
    <mergeCell ref="A82:A83"/>
    <mergeCell ref="B82:F83"/>
    <mergeCell ref="G82:K83"/>
    <mergeCell ref="L82:N83"/>
    <mergeCell ref="O82:R83"/>
    <mergeCell ref="S82:V83"/>
    <mergeCell ref="W82:Y83"/>
    <mergeCell ref="Z82:Z83"/>
    <mergeCell ref="A84:A85"/>
    <mergeCell ref="B84:F85"/>
    <mergeCell ref="G84:K85"/>
    <mergeCell ref="L84:N85"/>
    <mergeCell ref="O84:R85"/>
    <mergeCell ref="S84:V85"/>
    <mergeCell ref="W84:Y85"/>
    <mergeCell ref="Z84:Z85"/>
    <mergeCell ref="A88:A89"/>
    <mergeCell ref="B88:F89"/>
    <mergeCell ref="G88:K89"/>
    <mergeCell ref="L88:N89"/>
    <mergeCell ref="O88:R89"/>
    <mergeCell ref="S88:V89"/>
    <mergeCell ref="W88:Y89"/>
    <mergeCell ref="Z88:Z89"/>
    <mergeCell ref="A90:A91"/>
    <mergeCell ref="B90:F91"/>
    <mergeCell ref="G90:K91"/>
    <mergeCell ref="L90:N91"/>
    <mergeCell ref="O90:R91"/>
    <mergeCell ref="S90:V91"/>
    <mergeCell ref="W90:Y91"/>
    <mergeCell ref="Z90:Z91"/>
    <mergeCell ref="A96:A97"/>
    <mergeCell ref="B96:F97"/>
    <mergeCell ref="G96:K97"/>
    <mergeCell ref="L96:N97"/>
    <mergeCell ref="O96:R97"/>
    <mergeCell ref="S96:V97"/>
    <mergeCell ref="W96:Y97"/>
    <mergeCell ref="Z96:Z97"/>
    <mergeCell ref="A92:A93"/>
    <mergeCell ref="B92:F93"/>
    <mergeCell ref="G92:K93"/>
    <mergeCell ref="L92:N93"/>
    <mergeCell ref="O92:R93"/>
    <mergeCell ref="S92:V93"/>
    <mergeCell ref="W92:Y93"/>
    <mergeCell ref="Z92:Z93"/>
    <mergeCell ref="A94:A95"/>
    <mergeCell ref="B94:F95"/>
    <mergeCell ref="G94:K95"/>
    <mergeCell ref="L94:N95"/>
    <mergeCell ref="O94:R95"/>
    <mergeCell ref="S94:V95"/>
    <mergeCell ref="W94:Y95"/>
    <mergeCell ref="Z94:Z95"/>
  </mergeCells>
  <pageMargins left="0.7" right="0.7" top="0.78740157499999996" bottom="0.78740157499999996" header="0.3" footer="0.3"/>
  <pageSetup paperSize="9" scale="62" orientation="portrait" r:id="rId1"/>
  <rowBreaks count="1" manualBreakCount="1">
    <brk id="124" max="2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4">
    <tabColor theme="3" tint="0.39997558519241921"/>
  </sheetPr>
  <dimension ref="A1:AL158"/>
  <sheetViews>
    <sheetView showGridLines="0" zoomScaleNormal="100" workbookViewId="0">
      <selection activeCell="U120" sqref="U120:W121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A1" s="652" t="s">
        <v>466</v>
      </c>
    </row>
    <row r="2" spans="1:27" ht="10.199999999999999" customHeight="1" x14ac:dyDescent="0.25"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88</v>
      </c>
      <c r="W2" s="530"/>
      <c r="X2" s="530"/>
      <c r="Y2" s="530"/>
      <c r="AA2" s="653"/>
    </row>
    <row r="3" spans="1:27" ht="10.199999999999999" customHeight="1" x14ac:dyDescent="0.25">
      <c r="B3" s="663"/>
      <c r="C3" s="664"/>
      <c r="D3" s="50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AA3" s="653"/>
    </row>
    <row r="4" spans="1:27" ht="10.199999999999999" customHeight="1" x14ac:dyDescent="0.25">
      <c r="B4" s="677" t="s">
        <v>18</v>
      </c>
      <c r="C4" s="677"/>
      <c r="D4" s="677"/>
      <c r="E4" s="678" t="s">
        <v>43</v>
      </c>
      <c r="F4" s="679"/>
      <c r="G4" s="679"/>
      <c r="I4" s="680" t="s">
        <v>435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V4" s="872" t="s">
        <v>162</v>
      </c>
      <c r="W4" s="872"/>
      <c r="X4" s="872"/>
      <c r="Y4" s="872"/>
      <c r="AA4" s="653"/>
    </row>
    <row r="5" spans="1:27" ht="10.199999999999999" customHeight="1" x14ac:dyDescent="0.25">
      <c r="B5" s="30"/>
      <c r="C5" s="30"/>
      <c r="D5" s="30"/>
      <c r="G5" s="30"/>
      <c r="H5" s="30"/>
      <c r="I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872"/>
      <c r="W5" s="872"/>
      <c r="X5" s="872"/>
      <c r="Y5" s="872"/>
      <c r="AA5" s="653"/>
    </row>
    <row r="6" spans="1:27" ht="10.199999999999999" customHeight="1" x14ac:dyDescent="0.25">
      <c r="B6" s="681" t="s">
        <v>513</v>
      </c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534"/>
      <c r="U6" s="472"/>
      <c r="V6" s="893" t="s">
        <v>198</v>
      </c>
      <c r="W6" s="893"/>
      <c r="X6" s="893"/>
      <c r="Y6" s="893"/>
      <c r="Z6" s="472"/>
      <c r="AA6" s="653"/>
    </row>
    <row r="7" spans="1:27" ht="10.199999999999999" customHeight="1" x14ac:dyDescent="0.25"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534"/>
      <c r="U7" s="472"/>
      <c r="V7" s="893"/>
      <c r="W7" s="893"/>
      <c r="X7" s="893"/>
      <c r="Y7" s="893"/>
      <c r="Z7" s="472"/>
      <c r="AA7" s="653"/>
    </row>
    <row r="8" spans="1:27" ht="10.199999999999999" customHeight="1" x14ac:dyDescent="0.25">
      <c r="B8" s="683" t="s">
        <v>430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683"/>
      <c r="R8" s="683"/>
      <c r="S8" s="683"/>
      <c r="T8" s="683"/>
      <c r="U8" s="683"/>
      <c r="V8" s="683"/>
      <c r="W8" s="683"/>
      <c r="X8" s="683"/>
      <c r="Y8" s="683"/>
      <c r="Z8" s="683"/>
      <c r="AA8" s="653"/>
    </row>
    <row r="9" spans="1:27" ht="10.199999999999999" customHeight="1" x14ac:dyDescent="0.25">
      <c r="B9" s="683"/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683"/>
      <c r="AA9" s="653"/>
    </row>
    <row r="10" spans="1:27" ht="10.199999999999999" customHeight="1" x14ac:dyDescent="0.25">
      <c r="B10" s="873" t="s">
        <v>524</v>
      </c>
      <c r="C10" s="530"/>
      <c r="D10" s="530"/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653"/>
    </row>
    <row r="11" spans="1:27" ht="10.199999999999999" customHeight="1" x14ac:dyDescent="0.25"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653"/>
    </row>
    <row r="12" spans="1:27" ht="10.199999999999999" customHeight="1" x14ac:dyDescent="0.25">
      <c r="AA12" s="653"/>
    </row>
    <row r="13" spans="1:27" ht="10.199999999999999" customHeight="1" x14ac:dyDescent="0.25">
      <c r="AA13" s="653"/>
    </row>
    <row r="14" spans="1:27" ht="10.199999999999999" customHeight="1" x14ac:dyDescent="0.25">
      <c r="A14" s="798" t="s">
        <v>24</v>
      </c>
      <c r="B14" s="801" t="s">
        <v>41</v>
      </c>
      <c r="C14" s="802"/>
      <c r="D14" s="802"/>
      <c r="E14" s="802"/>
      <c r="F14" s="803"/>
      <c r="G14" s="801" t="s">
        <v>42</v>
      </c>
      <c r="H14" s="802"/>
      <c r="I14" s="802"/>
      <c r="J14" s="802"/>
      <c r="K14" s="803"/>
      <c r="L14" s="810" t="s">
        <v>57</v>
      </c>
      <c r="M14" s="835"/>
      <c r="N14" s="835"/>
      <c r="O14" s="835"/>
      <c r="P14" s="836"/>
      <c r="Q14" s="819" t="s">
        <v>25</v>
      </c>
      <c r="R14" s="671"/>
      <c r="S14" s="671"/>
      <c r="T14" s="671"/>
      <c r="U14" s="671"/>
      <c r="V14" s="672"/>
      <c r="W14" s="810" t="s">
        <v>38</v>
      </c>
      <c r="X14" s="835"/>
      <c r="Y14" s="836"/>
      <c r="Z14" s="846" t="s">
        <v>26</v>
      </c>
      <c r="AA14" s="653"/>
    </row>
    <row r="15" spans="1:27" ht="10.199999999999999" customHeight="1" x14ac:dyDescent="0.25">
      <c r="A15" s="799"/>
      <c r="B15" s="804"/>
      <c r="C15" s="805"/>
      <c r="D15" s="805"/>
      <c r="E15" s="805"/>
      <c r="F15" s="806"/>
      <c r="G15" s="804"/>
      <c r="H15" s="805"/>
      <c r="I15" s="805"/>
      <c r="J15" s="805"/>
      <c r="K15" s="806"/>
      <c r="L15" s="837"/>
      <c r="M15" s="838"/>
      <c r="N15" s="838"/>
      <c r="O15" s="838"/>
      <c r="P15" s="839"/>
      <c r="Q15" s="890"/>
      <c r="R15" s="679"/>
      <c r="S15" s="679"/>
      <c r="T15" s="679"/>
      <c r="U15" s="679"/>
      <c r="V15" s="891"/>
      <c r="W15" s="837"/>
      <c r="X15" s="838"/>
      <c r="Y15" s="839"/>
      <c r="Z15" s="799"/>
      <c r="AA15" s="653"/>
    </row>
    <row r="16" spans="1:27" ht="10.199999999999999" customHeight="1" x14ac:dyDescent="0.25">
      <c r="A16" s="800"/>
      <c r="B16" s="807"/>
      <c r="C16" s="808"/>
      <c r="D16" s="808"/>
      <c r="E16" s="808"/>
      <c r="F16" s="809"/>
      <c r="G16" s="807"/>
      <c r="H16" s="808"/>
      <c r="I16" s="808"/>
      <c r="J16" s="808"/>
      <c r="K16" s="809"/>
      <c r="L16" s="840"/>
      <c r="M16" s="841"/>
      <c r="N16" s="841"/>
      <c r="O16" s="841"/>
      <c r="P16" s="842"/>
      <c r="Q16" s="673"/>
      <c r="R16" s="674"/>
      <c r="S16" s="674"/>
      <c r="T16" s="674"/>
      <c r="U16" s="674"/>
      <c r="V16" s="675"/>
      <c r="W16" s="840"/>
      <c r="X16" s="841"/>
      <c r="Y16" s="842"/>
      <c r="Z16" s="847"/>
      <c r="AA16" s="653"/>
    </row>
    <row r="17" spans="1:29" ht="10.199999999999999" customHeight="1" x14ac:dyDescent="0.25">
      <c r="A17" s="759">
        <v>1</v>
      </c>
      <c r="B17" s="909" t="str">
        <f>IF('Formular 4a_1'!B18="","",'Formular 4a_1'!B18)</f>
        <v/>
      </c>
      <c r="C17" s="910"/>
      <c r="D17" s="910"/>
      <c r="E17" s="910"/>
      <c r="F17" s="911"/>
      <c r="G17" s="915" t="str">
        <f>IF('Formular 4a_1'!G18="","",'Formular 4a_1'!G18)</f>
        <v/>
      </c>
      <c r="H17" s="916"/>
      <c r="I17" s="916"/>
      <c r="J17" s="916"/>
      <c r="K17" s="917"/>
      <c r="L17" s="869" t="str">
        <f>IF('Formular 4a_1'!O18="","",'Formular 4a_1'!O18)</f>
        <v/>
      </c>
      <c r="M17" s="916"/>
      <c r="N17" s="916"/>
      <c r="O17" s="916"/>
      <c r="P17" s="917"/>
      <c r="Q17" s="915" t="str">
        <f>IF('Formular 4a_1'!S18="","",'Formular 4a_1'!S18)</f>
        <v/>
      </c>
      <c r="R17" s="916"/>
      <c r="S17" s="916"/>
      <c r="T17" s="916"/>
      <c r="U17" s="916"/>
      <c r="V17" s="917"/>
      <c r="W17" s="915" t="str">
        <f>IF('Formular 4a_1'!W18="","",('Formular 4a_1'!W18))</f>
        <v/>
      </c>
      <c r="X17" s="916"/>
      <c r="Y17" s="917"/>
      <c r="Z17" s="870" t="str">
        <f>IF('Formular 4a_1'!Z18="","",'Formular 4a_1'!Z18)</f>
        <v/>
      </c>
      <c r="AA17" s="653"/>
    </row>
    <row r="18" spans="1:29" ht="10.199999999999999" customHeight="1" x14ac:dyDescent="0.25">
      <c r="A18" s="760"/>
      <c r="B18" s="912"/>
      <c r="C18" s="913"/>
      <c r="D18" s="913"/>
      <c r="E18" s="913"/>
      <c r="F18" s="914"/>
      <c r="G18" s="918"/>
      <c r="H18" s="919"/>
      <c r="I18" s="919"/>
      <c r="J18" s="919"/>
      <c r="K18" s="920"/>
      <c r="L18" s="918"/>
      <c r="M18" s="919"/>
      <c r="N18" s="919"/>
      <c r="O18" s="919"/>
      <c r="P18" s="920"/>
      <c r="Q18" s="918"/>
      <c r="R18" s="919"/>
      <c r="S18" s="919"/>
      <c r="T18" s="919"/>
      <c r="U18" s="919"/>
      <c r="V18" s="920"/>
      <c r="W18" s="918"/>
      <c r="X18" s="919"/>
      <c r="Y18" s="920"/>
      <c r="Z18" s="871"/>
      <c r="AA18" s="653"/>
    </row>
    <row r="19" spans="1:29" ht="10.199999999999999" customHeight="1" x14ac:dyDescent="0.25">
      <c r="A19" s="759">
        <v>2</v>
      </c>
      <c r="B19" s="909" t="str">
        <f>IF('Formular 4a_1'!B20="","",'Formular 4a_1'!B20)</f>
        <v/>
      </c>
      <c r="C19" s="910"/>
      <c r="D19" s="910"/>
      <c r="E19" s="910"/>
      <c r="F19" s="911"/>
      <c r="G19" s="915" t="str">
        <f>IF('Formular 4a_1'!G20="","",'Formular 4a_1'!G20)</f>
        <v/>
      </c>
      <c r="H19" s="916"/>
      <c r="I19" s="916"/>
      <c r="J19" s="916"/>
      <c r="K19" s="917"/>
      <c r="L19" s="869" t="str">
        <f>IF('Formular 4a_1'!O20="","",'Formular 4a_1'!O20)</f>
        <v/>
      </c>
      <c r="M19" s="916"/>
      <c r="N19" s="916"/>
      <c r="O19" s="916"/>
      <c r="P19" s="917"/>
      <c r="Q19" s="915" t="str">
        <f>IF('Formular 4a_1'!S20="","",'Formular 4a_1'!S20)</f>
        <v/>
      </c>
      <c r="R19" s="916"/>
      <c r="S19" s="916"/>
      <c r="T19" s="916"/>
      <c r="U19" s="916"/>
      <c r="V19" s="917"/>
      <c r="W19" s="915" t="str">
        <f>IF('Formular 4a_1'!W20="","",('Formular 4a_1'!W20))</f>
        <v/>
      </c>
      <c r="X19" s="916"/>
      <c r="Y19" s="917"/>
      <c r="Z19" s="870" t="str">
        <f>IF('Formular 4a_1'!Z20="","",'Formular 4a_1'!Z20)</f>
        <v/>
      </c>
      <c r="AA19" s="653"/>
    </row>
    <row r="20" spans="1:29" ht="10.199999999999999" customHeight="1" x14ac:dyDescent="0.25">
      <c r="A20" s="760"/>
      <c r="B20" s="912"/>
      <c r="C20" s="913"/>
      <c r="D20" s="913"/>
      <c r="E20" s="913"/>
      <c r="F20" s="914"/>
      <c r="G20" s="918"/>
      <c r="H20" s="919"/>
      <c r="I20" s="919"/>
      <c r="J20" s="919"/>
      <c r="K20" s="920"/>
      <c r="L20" s="918"/>
      <c r="M20" s="919"/>
      <c r="N20" s="919"/>
      <c r="O20" s="919"/>
      <c r="P20" s="920"/>
      <c r="Q20" s="918"/>
      <c r="R20" s="919"/>
      <c r="S20" s="919"/>
      <c r="T20" s="919"/>
      <c r="U20" s="919"/>
      <c r="V20" s="920"/>
      <c r="W20" s="918"/>
      <c r="X20" s="919"/>
      <c r="Y20" s="920"/>
      <c r="Z20" s="871"/>
      <c r="AA20" s="653"/>
    </row>
    <row r="21" spans="1:29" ht="10.199999999999999" customHeight="1" x14ac:dyDescent="0.25">
      <c r="A21" s="759">
        <v>3</v>
      </c>
      <c r="B21" s="909" t="str">
        <f>IF('Formular 4a_1'!B22="","",'Formular 4a_1'!B22)</f>
        <v/>
      </c>
      <c r="C21" s="910"/>
      <c r="D21" s="910"/>
      <c r="E21" s="910"/>
      <c r="F21" s="911"/>
      <c r="G21" s="915" t="str">
        <f>IF('Formular 4a_1'!G22="","",'Formular 4a_1'!G22)</f>
        <v/>
      </c>
      <c r="H21" s="916"/>
      <c r="I21" s="916"/>
      <c r="J21" s="916"/>
      <c r="K21" s="917"/>
      <c r="L21" s="869" t="str">
        <f>IF('Formular 4a_1'!O22="","",'Formular 4a_1'!O22)</f>
        <v/>
      </c>
      <c r="M21" s="916"/>
      <c r="N21" s="916"/>
      <c r="O21" s="916"/>
      <c r="P21" s="917"/>
      <c r="Q21" s="915" t="str">
        <f>IF('Formular 4a_1'!S22="","",'Formular 4a_1'!S22)</f>
        <v/>
      </c>
      <c r="R21" s="916"/>
      <c r="S21" s="916"/>
      <c r="T21" s="916"/>
      <c r="U21" s="916"/>
      <c r="V21" s="917"/>
      <c r="W21" s="915" t="str">
        <f>IF('Formular 4a_1'!W22="","",('Formular 4a_1'!W22))</f>
        <v/>
      </c>
      <c r="X21" s="916"/>
      <c r="Y21" s="917"/>
      <c r="Z21" s="870" t="str">
        <f>IF('Formular 4a_1'!Z22="","",'Formular 4a_1'!Z22)</f>
        <v/>
      </c>
      <c r="AA21" s="653"/>
    </row>
    <row r="22" spans="1:29" ht="10.199999999999999" customHeight="1" x14ac:dyDescent="0.25">
      <c r="A22" s="760"/>
      <c r="B22" s="912"/>
      <c r="C22" s="913"/>
      <c r="D22" s="913"/>
      <c r="E22" s="913"/>
      <c r="F22" s="914"/>
      <c r="G22" s="918"/>
      <c r="H22" s="919"/>
      <c r="I22" s="919"/>
      <c r="J22" s="919"/>
      <c r="K22" s="920"/>
      <c r="L22" s="918"/>
      <c r="M22" s="919"/>
      <c r="N22" s="919"/>
      <c r="O22" s="919"/>
      <c r="P22" s="920"/>
      <c r="Q22" s="918"/>
      <c r="R22" s="919"/>
      <c r="S22" s="919"/>
      <c r="T22" s="919"/>
      <c r="U22" s="919"/>
      <c r="V22" s="920"/>
      <c r="W22" s="918"/>
      <c r="X22" s="919"/>
      <c r="Y22" s="920"/>
      <c r="Z22" s="871"/>
      <c r="AA22" s="653"/>
    </row>
    <row r="23" spans="1:29" ht="10.199999999999999" customHeight="1" x14ac:dyDescent="0.25">
      <c r="A23" s="759">
        <v>4</v>
      </c>
      <c r="B23" s="909" t="str">
        <f>IF('Formular 4a_1'!B24="","",'Formular 4a_1'!B24)</f>
        <v/>
      </c>
      <c r="C23" s="910"/>
      <c r="D23" s="910"/>
      <c r="E23" s="910"/>
      <c r="F23" s="911"/>
      <c r="G23" s="915" t="str">
        <f>IF('Formular 4a_1'!G24="","",'Formular 4a_1'!G24)</f>
        <v/>
      </c>
      <c r="H23" s="916"/>
      <c r="I23" s="916"/>
      <c r="J23" s="916"/>
      <c r="K23" s="917"/>
      <c r="L23" s="869" t="str">
        <f>IF('Formular 4a_1'!O24="","",'Formular 4a_1'!O24)</f>
        <v/>
      </c>
      <c r="M23" s="916"/>
      <c r="N23" s="916"/>
      <c r="O23" s="916"/>
      <c r="P23" s="917"/>
      <c r="Q23" s="915" t="str">
        <f>IF('Formular 4a_1'!S24="","",'Formular 4a_1'!S24)</f>
        <v/>
      </c>
      <c r="R23" s="916"/>
      <c r="S23" s="916"/>
      <c r="T23" s="916"/>
      <c r="U23" s="916"/>
      <c r="V23" s="917"/>
      <c r="W23" s="915" t="str">
        <f>IF('Formular 4a_1'!W24="","",('Formular 4a_1'!W24))</f>
        <v/>
      </c>
      <c r="X23" s="916"/>
      <c r="Y23" s="917"/>
      <c r="Z23" s="870" t="str">
        <f>IF('Formular 4a_1'!Z24="","",'Formular 4a_1'!Z24)</f>
        <v/>
      </c>
      <c r="AA23" s="653"/>
    </row>
    <row r="24" spans="1:29" ht="10.199999999999999" customHeight="1" x14ac:dyDescent="0.25">
      <c r="A24" s="760"/>
      <c r="B24" s="912"/>
      <c r="C24" s="913"/>
      <c r="D24" s="913"/>
      <c r="E24" s="913"/>
      <c r="F24" s="914"/>
      <c r="G24" s="918"/>
      <c r="H24" s="919"/>
      <c r="I24" s="919"/>
      <c r="J24" s="919"/>
      <c r="K24" s="920"/>
      <c r="L24" s="918"/>
      <c r="M24" s="919"/>
      <c r="N24" s="919"/>
      <c r="O24" s="919"/>
      <c r="P24" s="920"/>
      <c r="Q24" s="918"/>
      <c r="R24" s="919"/>
      <c r="S24" s="919"/>
      <c r="T24" s="919"/>
      <c r="U24" s="919"/>
      <c r="V24" s="920"/>
      <c r="W24" s="918"/>
      <c r="X24" s="919"/>
      <c r="Y24" s="920"/>
      <c r="Z24" s="871"/>
      <c r="AA24" s="653"/>
    </row>
    <row r="25" spans="1:29" ht="10.199999999999999" customHeight="1" x14ac:dyDescent="0.25">
      <c r="A25" s="759">
        <v>5</v>
      </c>
      <c r="B25" s="909" t="str">
        <f>IF('Formular 4a_1'!B26="","",'Formular 4a_1'!B26)</f>
        <v/>
      </c>
      <c r="C25" s="910"/>
      <c r="D25" s="910"/>
      <c r="E25" s="910"/>
      <c r="F25" s="911"/>
      <c r="G25" s="915" t="str">
        <f>IF('Formular 4a_1'!G26="","",'Formular 4a_1'!G26)</f>
        <v/>
      </c>
      <c r="H25" s="916"/>
      <c r="I25" s="916"/>
      <c r="J25" s="916"/>
      <c r="K25" s="917"/>
      <c r="L25" s="869" t="str">
        <f>IF('Formular 4a_1'!O26="","",'Formular 4a_1'!O26)</f>
        <v/>
      </c>
      <c r="M25" s="916"/>
      <c r="N25" s="916"/>
      <c r="O25" s="916"/>
      <c r="P25" s="917"/>
      <c r="Q25" s="915" t="str">
        <f>IF('Formular 4a_1'!S26="","",'Formular 4a_1'!S26)</f>
        <v/>
      </c>
      <c r="R25" s="916"/>
      <c r="S25" s="916"/>
      <c r="T25" s="916"/>
      <c r="U25" s="916"/>
      <c r="V25" s="917"/>
      <c r="W25" s="915" t="str">
        <f>IF('Formular 4a_1'!W26="","",('Formular 4a_1'!W26))</f>
        <v/>
      </c>
      <c r="X25" s="916"/>
      <c r="Y25" s="917"/>
      <c r="Z25" s="870" t="str">
        <f>IF('Formular 4a_1'!Z26="","",'Formular 4a_1'!Z26)</f>
        <v/>
      </c>
      <c r="AA25" s="653"/>
    </row>
    <row r="26" spans="1:29" ht="10.199999999999999" customHeight="1" x14ac:dyDescent="0.25">
      <c r="A26" s="760"/>
      <c r="B26" s="912"/>
      <c r="C26" s="913"/>
      <c r="D26" s="913"/>
      <c r="E26" s="913"/>
      <c r="F26" s="914"/>
      <c r="G26" s="918"/>
      <c r="H26" s="919"/>
      <c r="I26" s="919"/>
      <c r="J26" s="919"/>
      <c r="K26" s="920"/>
      <c r="L26" s="918"/>
      <c r="M26" s="919"/>
      <c r="N26" s="919"/>
      <c r="O26" s="919"/>
      <c r="P26" s="920"/>
      <c r="Q26" s="918"/>
      <c r="R26" s="919"/>
      <c r="S26" s="919"/>
      <c r="T26" s="919"/>
      <c r="U26" s="919"/>
      <c r="V26" s="920"/>
      <c r="W26" s="918"/>
      <c r="X26" s="919"/>
      <c r="Y26" s="920"/>
      <c r="Z26" s="871"/>
      <c r="AA26" s="653"/>
    </row>
    <row r="27" spans="1:29" ht="10.199999999999999" customHeight="1" x14ac:dyDescent="0.25">
      <c r="A27" s="759">
        <v>6</v>
      </c>
      <c r="B27" s="909" t="str">
        <f>IF('Formular 4a_1'!B28="","",'Formular 4a_1'!B28)</f>
        <v/>
      </c>
      <c r="C27" s="910"/>
      <c r="D27" s="910"/>
      <c r="E27" s="910"/>
      <c r="F27" s="911"/>
      <c r="G27" s="915" t="str">
        <f>IF('Formular 4a_1'!G28="","",'Formular 4a_1'!G28)</f>
        <v/>
      </c>
      <c r="H27" s="916"/>
      <c r="I27" s="916"/>
      <c r="J27" s="916"/>
      <c r="K27" s="917"/>
      <c r="L27" s="869" t="str">
        <f>IF('Formular 4a_1'!O28="","",'Formular 4a_1'!O28)</f>
        <v/>
      </c>
      <c r="M27" s="916"/>
      <c r="N27" s="916"/>
      <c r="O27" s="916"/>
      <c r="P27" s="917"/>
      <c r="Q27" s="915" t="str">
        <f>IF('Formular 4a_1'!S28="","",'Formular 4a_1'!S28)</f>
        <v/>
      </c>
      <c r="R27" s="916"/>
      <c r="S27" s="916"/>
      <c r="T27" s="916"/>
      <c r="U27" s="916"/>
      <c r="V27" s="917"/>
      <c r="W27" s="915" t="str">
        <f>IF('Formular 4a_1'!W28="","",('Formular 4a_1'!W28))</f>
        <v/>
      </c>
      <c r="X27" s="916"/>
      <c r="Y27" s="917"/>
      <c r="Z27" s="870" t="str">
        <f>IF('Formular 4a_1'!Z28="","",'Formular 4a_1'!Z28)</f>
        <v/>
      </c>
      <c r="AA27" s="653"/>
      <c r="AB27" s="32"/>
      <c r="AC27" s="32"/>
    </row>
    <row r="28" spans="1:29" ht="10.199999999999999" customHeight="1" x14ac:dyDescent="0.25">
      <c r="A28" s="760"/>
      <c r="B28" s="912"/>
      <c r="C28" s="913"/>
      <c r="D28" s="913"/>
      <c r="E28" s="913"/>
      <c r="F28" s="914"/>
      <c r="G28" s="918"/>
      <c r="H28" s="919"/>
      <c r="I28" s="919"/>
      <c r="J28" s="919"/>
      <c r="K28" s="920"/>
      <c r="L28" s="918"/>
      <c r="M28" s="919"/>
      <c r="N28" s="919"/>
      <c r="O28" s="919"/>
      <c r="P28" s="920"/>
      <c r="Q28" s="918"/>
      <c r="R28" s="919"/>
      <c r="S28" s="919"/>
      <c r="T28" s="919"/>
      <c r="U28" s="919"/>
      <c r="V28" s="920"/>
      <c r="W28" s="918"/>
      <c r="X28" s="919"/>
      <c r="Y28" s="920"/>
      <c r="Z28" s="871"/>
      <c r="AA28" s="653"/>
    </row>
    <row r="29" spans="1:29" ht="10.199999999999999" customHeight="1" x14ac:dyDescent="0.25">
      <c r="A29" s="759">
        <v>7</v>
      </c>
      <c r="B29" s="909" t="str">
        <f>IF('Formular 4a_1'!B30="","",'Formular 4a_1'!B30)</f>
        <v/>
      </c>
      <c r="C29" s="910"/>
      <c r="D29" s="910"/>
      <c r="E29" s="910"/>
      <c r="F29" s="911"/>
      <c r="G29" s="915" t="str">
        <f>IF('Formular 4a_1'!G30="","",'Formular 4a_1'!G30)</f>
        <v/>
      </c>
      <c r="H29" s="916"/>
      <c r="I29" s="916"/>
      <c r="J29" s="916"/>
      <c r="K29" s="917"/>
      <c r="L29" s="869" t="str">
        <f>IF('Formular 4a_1'!O30="","",'Formular 4a_1'!O30)</f>
        <v/>
      </c>
      <c r="M29" s="916"/>
      <c r="N29" s="916"/>
      <c r="O29" s="916"/>
      <c r="P29" s="917"/>
      <c r="Q29" s="915" t="str">
        <f>IF('Formular 4a_1'!S30="","",'Formular 4a_1'!S30)</f>
        <v/>
      </c>
      <c r="R29" s="916"/>
      <c r="S29" s="916"/>
      <c r="T29" s="916"/>
      <c r="U29" s="916"/>
      <c r="V29" s="917"/>
      <c r="W29" s="915" t="str">
        <f>IF('Formular 4a_1'!W30="","",('Formular 4a_1'!W30))</f>
        <v/>
      </c>
      <c r="X29" s="916"/>
      <c r="Y29" s="917"/>
      <c r="Z29" s="870" t="str">
        <f>IF('Formular 4a_1'!Z30="","",'Formular 4a_1'!Z30)</f>
        <v/>
      </c>
      <c r="AA29" s="653"/>
    </row>
    <row r="30" spans="1:29" ht="10.199999999999999" customHeight="1" x14ac:dyDescent="0.25">
      <c r="A30" s="760"/>
      <c r="B30" s="912"/>
      <c r="C30" s="913"/>
      <c r="D30" s="913"/>
      <c r="E30" s="913"/>
      <c r="F30" s="914"/>
      <c r="G30" s="918"/>
      <c r="H30" s="919"/>
      <c r="I30" s="919"/>
      <c r="J30" s="919"/>
      <c r="K30" s="920"/>
      <c r="L30" s="918"/>
      <c r="M30" s="919"/>
      <c r="N30" s="919"/>
      <c r="O30" s="919"/>
      <c r="P30" s="920"/>
      <c r="Q30" s="918"/>
      <c r="R30" s="919"/>
      <c r="S30" s="919"/>
      <c r="T30" s="919"/>
      <c r="U30" s="919"/>
      <c r="V30" s="920"/>
      <c r="W30" s="918"/>
      <c r="X30" s="919"/>
      <c r="Y30" s="920"/>
      <c r="Z30" s="871"/>
      <c r="AA30" s="653"/>
    </row>
    <row r="31" spans="1:29" ht="10.199999999999999" customHeight="1" x14ac:dyDescent="0.25">
      <c r="A31" s="759">
        <v>8</v>
      </c>
      <c r="B31" s="909" t="str">
        <f>IF('Formular 4a_1'!B32="","",'Formular 4a_1'!B32)</f>
        <v/>
      </c>
      <c r="C31" s="910"/>
      <c r="D31" s="910"/>
      <c r="E31" s="910"/>
      <c r="F31" s="911"/>
      <c r="G31" s="915" t="str">
        <f>IF('Formular 4a_1'!G32="","",'Formular 4a_1'!G32)</f>
        <v/>
      </c>
      <c r="H31" s="916"/>
      <c r="I31" s="916"/>
      <c r="J31" s="916"/>
      <c r="K31" s="917"/>
      <c r="L31" s="869" t="str">
        <f>IF('Formular 4a_1'!O32="","",'Formular 4a_1'!O32)</f>
        <v/>
      </c>
      <c r="M31" s="916"/>
      <c r="N31" s="916"/>
      <c r="O31" s="916"/>
      <c r="P31" s="917"/>
      <c r="Q31" s="915" t="str">
        <f>IF('Formular 4a_1'!S32="","",'Formular 4a_1'!S32)</f>
        <v/>
      </c>
      <c r="R31" s="916"/>
      <c r="S31" s="916"/>
      <c r="T31" s="916"/>
      <c r="U31" s="916"/>
      <c r="V31" s="917"/>
      <c r="W31" s="915" t="str">
        <f>IF('Formular 4a_1'!W32="","",('Formular 4a_1'!W32))</f>
        <v/>
      </c>
      <c r="X31" s="916"/>
      <c r="Y31" s="917"/>
      <c r="Z31" s="870" t="str">
        <f>IF('Formular 4a_1'!Z32="","",'Formular 4a_1'!Z32)</f>
        <v/>
      </c>
      <c r="AA31" s="653"/>
    </row>
    <row r="32" spans="1:29" ht="10.199999999999999" customHeight="1" x14ac:dyDescent="0.25">
      <c r="A32" s="760"/>
      <c r="B32" s="912"/>
      <c r="C32" s="913"/>
      <c r="D32" s="913"/>
      <c r="E32" s="913"/>
      <c r="F32" s="914"/>
      <c r="G32" s="918"/>
      <c r="H32" s="919"/>
      <c r="I32" s="919"/>
      <c r="J32" s="919"/>
      <c r="K32" s="920"/>
      <c r="L32" s="918"/>
      <c r="M32" s="919"/>
      <c r="N32" s="919"/>
      <c r="O32" s="919"/>
      <c r="P32" s="920"/>
      <c r="Q32" s="918"/>
      <c r="R32" s="919"/>
      <c r="S32" s="919"/>
      <c r="T32" s="919"/>
      <c r="U32" s="919"/>
      <c r="V32" s="920"/>
      <c r="W32" s="918"/>
      <c r="X32" s="919"/>
      <c r="Y32" s="920"/>
      <c r="Z32" s="871"/>
      <c r="AA32" s="653"/>
    </row>
    <row r="33" spans="1:27" ht="10.199999999999999" customHeight="1" x14ac:dyDescent="0.25">
      <c r="A33" s="759">
        <v>9</v>
      </c>
      <c r="B33" s="909" t="str">
        <f>IF('Formular 4a_1'!B34="","",'Formular 4a_1'!B34)</f>
        <v/>
      </c>
      <c r="C33" s="910"/>
      <c r="D33" s="910"/>
      <c r="E33" s="910"/>
      <c r="F33" s="911"/>
      <c r="G33" s="915" t="str">
        <f>IF('Formular 4a_1'!G34="","",'Formular 4a_1'!G34)</f>
        <v/>
      </c>
      <c r="H33" s="916"/>
      <c r="I33" s="916"/>
      <c r="J33" s="916"/>
      <c r="K33" s="917"/>
      <c r="L33" s="869" t="str">
        <f>IF('Formular 4a_1'!O34="","",'Formular 4a_1'!O34)</f>
        <v/>
      </c>
      <c r="M33" s="916"/>
      <c r="N33" s="916"/>
      <c r="O33" s="916"/>
      <c r="P33" s="917"/>
      <c r="Q33" s="915" t="str">
        <f>IF('Formular 4a_1'!S34="","",'Formular 4a_1'!S34)</f>
        <v/>
      </c>
      <c r="R33" s="916"/>
      <c r="S33" s="916"/>
      <c r="T33" s="916"/>
      <c r="U33" s="916"/>
      <c r="V33" s="917"/>
      <c r="W33" s="915" t="str">
        <f>IF('Formular 4a_1'!W34="","",('Formular 4a_1'!W34))</f>
        <v/>
      </c>
      <c r="X33" s="916"/>
      <c r="Y33" s="917"/>
      <c r="Z33" s="870" t="str">
        <f>IF('Formular 4a_1'!Z34="","",'Formular 4a_1'!Z34)</f>
        <v/>
      </c>
      <c r="AA33" s="653"/>
    </row>
    <row r="34" spans="1:27" ht="10.199999999999999" customHeight="1" x14ac:dyDescent="0.25">
      <c r="A34" s="760"/>
      <c r="B34" s="912"/>
      <c r="C34" s="913"/>
      <c r="D34" s="913"/>
      <c r="E34" s="913"/>
      <c r="F34" s="914"/>
      <c r="G34" s="918"/>
      <c r="H34" s="919"/>
      <c r="I34" s="919"/>
      <c r="J34" s="919"/>
      <c r="K34" s="920"/>
      <c r="L34" s="918"/>
      <c r="M34" s="919"/>
      <c r="N34" s="919"/>
      <c r="O34" s="919"/>
      <c r="P34" s="920"/>
      <c r="Q34" s="918"/>
      <c r="R34" s="919"/>
      <c r="S34" s="919"/>
      <c r="T34" s="919"/>
      <c r="U34" s="919"/>
      <c r="V34" s="920"/>
      <c r="W34" s="918"/>
      <c r="X34" s="919"/>
      <c r="Y34" s="920"/>
      <c r="Z34" s="871"/>
      <c r="AA34" s="653"/>
    </row>
    <row r="35" spans="1:27" ht="10.199999999999999" customHeight="1" x14ac:dyDescent="0.25">
      <c r="A35" s="759">
        <v>10</v>
      </c>
      <c r="B35" s="909" t="str">
        <f>IF('Formular 4a_1'!B36="","",'Formular 4a_1'!B36)</f>
        <v/>
      </c>
      <c r="C35" s="910"/>
      <c r="D35" s="910"/>
      <c r="E35" s="910"/>
      <c r="F35" s="911"/>
      <c r="G35" s="915" t="str">
        <f>IF('Formular 4a_1'!G36="","",'Formular 4a_1'!G36)</f>
        <v/>
      </c>
      <c r="H35" s="916"/>
      <c r="I35" s="916"/>
      <c r="J35" s="916"/>
      <c r="K35" s="917"/>
      <c r="L35" s="869" t="str">
        <f>IF('Formular 4a_1'!O36="","",'Formular 4a_1'!O36)</f>
        <v/>
      </c>
      <c r="M35" s="916"/>
      <c r="N35" s="916"/>
      <c r="O35" s="916"/>
      <c r="P35" s="917"/>
      <c r="Q35" s="915" t="str">
        <f>IF('Formular 4a_1'!S36="","",'Formular 4a_1'!S36)</f>
        <v/>
      </c>
      <c r="R35" s="916"/>
      <c r="S35" s="916"/>
      <c r="T35" s="916"/>
      <c r="U35" s="916"/>
      <c r="V35" s="917"/>
      <c r="W35" s="915" t="str">
        <f>IF('Formular 4a_1'!W36="","",('Formular 4a_1'!W36))</f>
        <v/>
      </c>
      <c r="X35" s="916"/>
      <c r="Y35" s="917"/>
      <c r="Z35" s="870" t="str">
        <f>IF('Formular 4a_1'!Z36="","",'Formular 4a_1'!Z36)</f>
        <v/>
      </c>
      <c r="AA35" s="653"/>
    </row>
    <row r="36" spans="1:27" ht="10.199999999999999" customHeight="1" x14ac:dyDescent="0.25">
      <c r="A36" s="760"/>
      <c r="B36" s="912"/>
      <c r="C36" s="913"/>
      <c r="D36" s="913"/>
      <c r="E36" s="913"/>
      <c r="F36" s="914"/>
      <c r="G36" s="918"/>
      <c r="H36" s="919"/>
      <c r="I36" s="919"/>
      <c r="J36" s="919"/>
      <c r="K36" s="920"/>
      <c r="L36" s="918"/>
      <c r="M36" s="919"/>
      <c r="N36" s="919"/>
      <c r="O36" s="919"/>
      <c r="P36" s="920"/>
      <c r="Q36" s="918"/>
      <c r="R36" s="919"/>
      <c r="S36" s="919"/>
      <c r="T36" s="919"/>
      <c r="U36" s="919"/>
      <c r="V36" s="920"/>
      <c r="W36" s="918"/>
      <c r="X36" s="919"/>
      <c r="Y36" s="920"/>
      <c r="Z36" s="871"/>
      <c r="AA36" s="653"/>
    </row>
    <row r="37" spans="1:27" ht="10.199999999999999" customHeight="1" x14ac:dyDescent="0.25">
      <c r="A37" s="759">
        <v>11</v>
      </c>
      <c r="B37" s="909" t="str">
        <f>IF('Formular 4a_1'!B38="","",'Formular 4a_1'!B38)</f>
        <v/>
      </c>
      <c r="C37" s="910"/>
      <c r="D37" s="910"/>
      <c r="E37" s="910"/>
      <c r="F37" s="911"/>
      <c r="G37" s="915" t="str">
        <f>IF('Formular 4a_1'!G38="","",'Formular 4a_1'!G38)</f>
        <v/>
      </c>
      <c r="H37" s="916"/>
      <c r="I37" s="916"/>
      <c r="J37" s="916"/>
      <c r="K37" s="917"/>
      <c r="L37" s="869" t="str">
        <f>IF('Formular 4a_1'!O38="","",'Formular 4a_1'!O38)</f>
        <v/>
      </c>
      <c r="M37" s="916"/>
      <c r="N37" s="916"/>
      <c r="O37" s="916"/>
      <c r="P37" s="917"/>
      <c r="Q37" s="915" t="str">
        <f>IF('Formular 4a_1'!S38="","",'Formular 4a_1'!S38)</f>
        <v/>
      </c>
      <c r="R37" s="916"/>
      <c r="S37" s="916"/>
      <c r="T37" s="916"/>
      <c r="U37" s="916"/>
      <c r="V37" s="917"/>
      <c r="W37" s="915" t="str">
        <f>IF('Formular 4a_1'!W38="","",('Formular 4a_1'!W38))</f>
        <v/>
      </c>
      <c r="X37" s="916"/>
      <c r="Y37" s="917"/>
      <c r="Z37" s="870" t="str">
        <f>IF('Formular 4a_1'!Z38="","",'Formular 4a_1'!Z38)</f>
        <v/>
      </c>
      <c r="AA37" s="653"/>
    </row>
    <row r="38" spans="1:27" ht="10.199999999999999" customHeight="1" x14ac:dyDescent="0.25">
      <c r="A38" s="760"/>
      <c r="B38" s="912"/>
      <c r="C38" s="913"/>
      <c r="D38" s="913"/>
      <c r="E38" s="913"/>
      <c r="F38" s="914"/>
      <c r="G38" s="918"/>
      <c r="H38" s="919"/>
      <c r="I38" s="919"/>
      <c r="J38" s="919"/>
      <c r="K38" s="920"/>
      <c r="L38" s="918"/>
      <c r="M38" s="919"/>
      <c r="N38" s="919"/>
      <c r="O38" s="919"/>
      <c r="P38" s="920"/>
      <c r="Q38" s="918"/>
      <c r="R38" s="919"/>
      <c r="S38" s="919"/>
      <c r="T38" s="919"/>
      <c r="U38" s="919"/>
      <c r="V38" s="920"/>
      <c r="W38" s="918"/>
      <c r="X38" s="919"/>
      <c r="Y38" s="920"/>
      <c r="Z38" s="871"/>
      <c r="AA38" s="653"/>
    </row>
    <row r="39" spans="1:27" ht="10.199999999999999" customHeight="1" x14ac:dyDescent="0.25">
      <c r="A39" s="759">
        <v>12</v>
      </c>
      <c r="B39" s="909" t="str">
        <f>IF('Formular 4a_1'!B40="","",'Formular 4a_1'!B40)</f>
        <v/>
      </c>
      <c r="C39" s="910"/>
      <c r="D39" s="910"/>
      <c r="E39" s="910"/>
      <c r="F39" s="911"/>
      <c r="G39" s="915" t="str">
        <f>IF('Formular 4a_1'!G40="","",'Formular 4a_1'!G40)</f>
        <v/>
      </c>
      <c r="H39" s="916"/>
      <c r="I39" s="916"/>
      <c r="J39" s="916"/>
      <c r="K39" s="917"/>
      <c r="L39" s="869" t="str">
        <f>IF('Formular 4a_1'!O40="","",'Formular 4a_1'!O40)</f>
        <v/>
      </c>
      <c r="M39" s="916"/>
      <c r="N39" s="916"/>
      <c r="O39" s="916"/>
      <c r="P39" s="917"/>
      <c r="Q39" s="915" t="str">
        <f>IF('Formular 4a_1'!S40="","",'Formular 4a_1'!S40)</f>
        <v/>
      </c>
      <c r="R39" s="916"/>
      <c r="S39" s="916"/>
      <c r="T39" s="916"/>
      <c r="U39" s="916"/>
      <c r="V39" s="917"/>
      <c r="W39" s="915" t="str">
        <f>IF('Formular 4a_1'!W40="","",('Formular 4a_1'!W40))</f>
        <v/>
      </c>
      <c r="X39" s="916"/>
      <c r="Y39" s="917"/>
      <c r="Z39" s="870" t="str">
        <f>IF('Formular 4a_1'!Z40="","",'Formular 4a_1'!Z40)</f>
        <v/>
      </c>
      <c r="AA39" s="653"/>
    </row>
    <row r="40" spans="1:27" ht="10.199999999999999" customHeight="1" x14ac:dyDescent="0.25">
      <c r="A40" s="760"/>
      <c r="B40" s="912"/>
      <c r="C40" s="913"/>
      <c r="D40" s="913"/>
      <c r="E40" s="913"/>
      <c r="F40" s="914"/>
      <c r="G40" s="918"/>
      <c r="H40" s="919"/>
      <c r="I40" s="919"/>
      <c r="J40" s="919"/>
      <c r="K40" s="920"/>
      <c r="L40" s="918"/>
      <c r="M40" s="919"/>
      <c r="N40" s="919"/>
      <c r="O40" s="919"/>
      <c r="P40" s="920"/>
      <c r="Q40" s="918"/>
      <c r="R40" s="919"/>
      <c r="S40" s="919"/>
      <c r="T40" s="919"/>
      <c r="U40" s="919"/>
      <c r="V40" s="920"/>
      <c r="W40" s="918"/>
      <c r="X40" s="919"/>
      <c r="Y40" s="920"/>
      <c r="Z40" s="871"/>
      <c r="AA40" s="653"/>
    </row>
    <row r="41" spans="1:27" ht="10.199999999999999" customHeight="1" x14ac:dyDescent="0.25">
      <c r="A41" s="759">
        <v>13</v>
      </c>
      <c r="B41" s="909" t="str">
        <f>IF('Formular 4a_1'!B42="","",'Formular 4a_1'!B42)</f>
        <v/>
      </c>
      <c r="C41" s="910"/>
      <c r="D41" s="910"/>
      <c r="E41" s="910"/>
      <c r="F41" s="911"/>
      <c r="G41" s="915" t="str">
        <f>IF('Formular 4a_1'!G42="","",'Formular 4a_1'!G42)</f>
        <v/>
      </c>
      <c r="H41" s="916"/>
      <c r="I41" s="916"/>
      <c r="J41" s="916"/>
      <c r="K41" s="917"/>
      <c r="L41" s="869" t="str">
        <f>IF('Formular 4a_1'!O42="","",'Formular 4a_1'!O42)</f>
        <v/>
      </c>
      <c r="M41" s="916"/>
      <c r="N41" s="916"/>
      <c r="O41" s="916"/>
      <c r="P41" s="917"/>
      <c r="Q41" s="915" t="str">
        <f>IF('Formular 4a_1'!S42="","",'Formular 4a_1'!S42)</f>
        <v/>
      </c>
      <c r="R41" s="916"/>
      <c r="S41" s="916"/>
      <c r="T41" s="916"/>
      <c r="U41" s="916"/>
      <c r="V41" s="917"/>
      <c r="W41" s="915" t="str">
        <f>IF('Formular 4a_1'!W42="","",('Formular 4a_1'!W42))</f>
        <v/>
      </c>
      <c r="X41" s="916"/>
      <c r="Y41" s="917"/>
      <c r="Z41" s="870" t="str">
        <f>IF('Formular 4a_1'!Z42="","",'Formular 4a_1'!Z42)</f>
        <v/>
      </c>
      <c r="AA41" s="653"/>
    </row>
    <row r="42" spans="1:27" ht="10.199999999999999" customHeight="1" x14ac:dyDescent="0.25">
      <c r="A42" s="760"/>
      <c r="B42" s="912"/>
      <c r="C42" s="913"/>
      <c r="D42" s="913"/>
      <c r="E42" s="913"/>
      <c r="F42" s="914"/>
      <c r="G42" s="918"/>
      <c r="H42" s="919"/>
      <c r="I42" s="919"/>
      <c r="J42" s="919"/>
      <c r="K42" s="920"/>
      <c r="L42" s="918"/>
      <c r="M42" s="919"/>
      <c r="N42" s="919"/>
      <c r="O42" s="919"/>
      <c r="P42" s="920"/>
      <c r="Q42" s="918"/>
      <c r="R42" s="919"/>
      <c r="S42" s="919"/>
      <c r="T42" s="919"/>
      <c r="U42" s="919"/>
      <c r="V42" s="920"/>
      <c r="W42" s="918"/>
      <c r="X42" s="919"/>
      <c r="Y42" s="920"/>
      <c r="Z42" s="871"/>
      <c r="AA42" s="653"/>
    </row>
    <row r="43" spans="1:27" ht="10.199999999999999" customHeight="1" x14ac:dyDescent="0.25">
      <c r="A43" s="759">
        <v>14</v>
      </c>
      <c r="B43" s="909" t="str">
        <f>IF('Formular 4a_1'!B44="","",'Formular 4a_1'!B44)</f>
        <v/>
      </c>
      <c r="C43" s="910"/>
      <c r="D43" s="910"/>
      <c r="E43" s="910"/>
      <c r="F43" s="911"/>
      <c r="G43" s="915" t="str">
        <f>IF('Formular 4a_1'!G44="","",'Formular 4a_1'!G44)</f>
        <v/>
      </c>
      <c r="H43" s="916"/>
      <c r="I43" s="916"/>
      <c r="J43" s="916"/>
      <c r="K43" s="917"/>
      <c r="L43" s="869" t="str">
        <f>IF('Formular 4a_1'!O44="","",'Formular 4a_1'!O44)</f>
        <v/>
      </c>
      <c r="M43" s="916"/>
      <c r="N43" s="916"/>
      <c r="O43" s="916"/>
      <c r="P43" s="917"/>
      <c r="Q43" s="915" t="str">
        <f>IF('Formular 4a_1'!S44="","",'Formular 4a_1'!S44)</f>
        <v/>
      </c>
      <c r="R43" s="916"/>
      <c r="S43" s="916"/>
      <c r="T43" s="916"/>
      <c r="U43" s="916"/>
      <c r="V43" s="917"/>
      <c r="W43" s="915" t="str">
        <f>IF('Formular 4a_1'!W44="","",('Formular 4a_1'!W44))</f>
        <v/>
      </c>
      <c r="X43" s="916"/>
      <c r="Y43" s="917"/>
      <c r="Z43" s="870" t="str">
        <f>IF('Formular 4a_1'!Z44="","",'Formular 4a_1'!Z44)</f>
        <v/>
      </c>
      <c r="AA43" s="653"/>
    </row>
    <row r="44" spans="1:27" ht="10.199999999999999" customHeight="1" x14ac:dyDescent="0.25">
      <c r="A44" s="760"/>
      <c r="B44" s="912"/>
      <c r="C44" s="913"/>
      <c r="D44" s="913"/>
      <c r="E44" s="913"/>
      <c r="F44" s="914"/>
      <c r="G44" s="918"/>
      <c r="H44" s="919"/>
      <c r="I44" s="919"/>
      <c r="J44" s="919"/>
      <c r="K44" s="920"/>
      <c r="L44" s="918"/>
      <c r="M44" s="919"/>
      <c r="N44" s="919"/>
      <c r="O44" s="919"/>
      <c r="P44" s="920"/>
      <c r="Q44" s="918"/>
      <c r="R44" s="919"/>
      <c r="S44" s="919"/>
      <c r="T44" s="919"/>
      <c r="U44" s="919"/>
      <c r="V44" s="920"/>
      <c r="W44" s="918"/>
      <c r="X44" s="919"/>
      <c r="Y44" s="920"/>
      <c r="Z44" s="871"/>
      <c r="AA44" s="653"/>
    </row>
    <row r="45" spans="1:27" ht="10.199999999999999" customHeight="1" x14ac:dyDescent="0.25">
      <c r="A45" s="759">
        <v>15</v>
      </c>
      <c r="B45" s="909" t="str">
        <f>IF('Formular 4a_1'!B46="","",'Formular 4a_1'!B46)</f>
        <v/>
      </c>
      <c r="C45" s="910"/>
      <c r="D45" s="910"/>
      <c r="E45" s="910"/>
      <c r="F45" s="911"/>
      <c r="G45" s="915" t="str">
        <f>IF('Formular 4a_1'!G46="","",'Formular 4a_1'!G46)</f>
        <v/>
      </c>
      <c r="H45" s="916"/>
      <c r="I45" s="916"/>
      <c r="J45" s="916"/>
      <c r="K45" s="917"/>
      <c r="L45" s="869" t="str">
        <f>IF('Formular 4a_1'!O46="","",'Formular 4a_1'!O46)</f>
        <v/>
      </c>
      <c r="M45" s="916"/>
      <c r="N45" s="916"/>
      <c r="O45" s="916"/>
      <c r="P45" s="917"/>
      <c r="Q45" s="915" t="str">
        <f>IF('Formular 4a_1'!S46="","",'Formular 4a_1'!S46)</f>
        <v/>
      </c>
      <c r="R45" s="916"/>
      <c r="S45" s="916"/>
      <c r="T45" s="916"/>
      <c r="U45" s="916"/>
      <c r="V45" s="917"/>
      <c r="W45" s="915" t="str">
        <f>IF('Formular 4a_1'!W46="","",('Formular 4a_1'!W46))</f>
        <v/>
      </c>
      <c r="X45" s="916"/>
      <c r="Y45" s="917"/>
      <c r="Z45" s="870" t="str">
        <f>IF('Formular 4a_1'!Z46="","",'Formular 4a_1'!Z46)</f>
        <v/>
      </c>
      <c r="AA45" s="653"/>
    </row>
    <row r="46" spans="1:27" ht="10.199999999999999" customHeight="1" x14ac:dyDescent="0.25">
      <c r="A46" s="760"/>
      <c r="B46" s="912"/>
      <c r="C46" s="913"/>
      <c r="D46" s="913"/>
      <c r="E46" s="913"/>
      <c r="F46" s="914"/>
      <c r="G46" s="918"/>
      <c r="H46" s="919"/>
      <c r="I46" s="919"/>
      <c r="J46" s="919"/>
      <c r="K46" s="920"/>
      <c r="L46" s="918"/>
      <c r="M46" s="919"/>
      <c r="N46" s="919"/>
      <c r="O46" s="919"/>
      <c r="P46" s="920"/>
      <c r="Q46" s="918"/>
      <c r="R46" s="919"/>
      <c r="S46" s="919"/>
      <c r="T46" s="919"/>
      <c r="U46" s="919"/>
      <c r="V46" s="920"/>
      <c r="W46" s="918"/>
      <c r="X46" s="919"/>
      <c r="Y46" s="920"/>
      <c r="Z46" s="871"/>
      <c r="AA46" s="653"/>
    </row>
    <row r="47" spans="1:27" ht="10.199999999999999" customHeight="1" x14ac:dyDescent="0.25">
      <c r="A47" s="759">
        <v>16</v>
      </c>
      <c r="B47" s="909" t="str">
        <f>IF('Formular 4a_1'!B48="","",'Formular 4a_1'!B48)</f>
        <v/>
      </c>
      <c r="C47" s="910"/>
      <c r="D47" s="910"/>
      <c r="E47" s="910"/>
      <c r="F47" s="911"/>
      <c r="G47" s="915" t="str">
        <f>IF('Formular 4a_1'!G48="","",'Formular 4a_1'!G48)</f>
        <v/>
      </c>
      <c r="H47" s="916"/>
      <c r="I47" s="916"/>
      <c r="J47" s="916"/>
      <c r="K47" s="917"/>
      <c r="L47" s="869" t="str">
        <f>IF('Formular 4a_1'!O48="","",'Formular 4a_1'!O48)</f>
        <v/>
      </c>
      <c r="M47" s="916"/>
      <c r="N47" s="916"/>
      <c r="O47" s="916"/>
      <c r="P47" s="917"/>
      <c r="Q47" s="915" t="str">
        <f>IF('Formular 4a_1'!S48="","",'Formular 4a_1'!S48)</f>
        <v/>
      </c>
      <c r="R47" s="916"/>
      <c r="S47" s="916"/>
      <c r="T47" s="916"/>
      <c r="U47" s="916"/>
      <c r="V47" s="917"/>
      <c r="W47" s="915" t="str">
        <f>IF('Formular 4a_1'!W48="","",('Formular 4a_1'!W48))</f>
        <v/>
      </c>
      <c r="X47" s="916"/>
      <c r="Y47" s="917"/>
      <c r="Z47" s="870" t="str">
        <f>IF('Formular 4a_1'!Z48="","",'Formular 4a_1'!Z48)</f>
        <v/>
      </c>
      <c r="AA47" s="653"/>
    </row>
    <row r="48" spans="1:27" ht="10.199999999999999" customHeight="1" x14ac:dyDescent="0.25">
      <c r="A48" s="760"/>
      <c r="B48" s="912"/>
      <c r="C48" s="913"/>
      <c r="D48" s="913"/>
      <c r="E48" s="913"/>
      <c r="F48" s="914"/>
      <c r="G48" s="918"/>
      <c r="H48" s="919"/>
      <c r="I48" s="919"/>
      <c r="J48" s="919"/>
      <c r="K48" s="920"/>
      <c r="L48" s="918"/>
      <c r="M48" s="919"/>
      <c r="N48" s="919"/>
      <c r="O48" s="919"/>
      <c r="P48" s="920"/>
      <c r="Q48" s="918"/>
      <c r="R48" s="919"/>
      <c r="S48" s="919"/>
      <c r="T48" s="919"/>
      <c r="U48" s="919"/>
      <c r="V48" s="920"/>
      <c r="W48" s="918"/>
      <c r="X48" s="919"/>
      <c r="Y48" s="920"/>
      <c r="Z48" s="871"/>
      <c r="AA48" s="653"/>
    </row>
    <row r="49" spans="1:27" ht="10.199999999999999" customHeight="1" x14ac:dyDescent="0.25">
      <c r="A49" s="759">
        <v>17</v>
      </c>
      <c r="B49" s="909" t="str">
        <f>IF('Formular 4a_1'!B50="","",'Formular 4a_1'!B50)</f>
        <v/>
      </c>
      <c r="C49" s="910"/>
      <c r="D49" s="910"/>
      <c r="E49" s="910"/>
      <c r="F49" s="911"/>
      <c r="G49" s="915" t="str">
        <f>IF('Formular 4a_1'!G50="","",'Formular 4a_1'!G50)</f>
        <v/>
      </c>
      <c r="H49" s="916"/>
      <c r="I49" s="916"/>
      <c r="J49" s="916"/>
      <c r="K49" s="917"/>
      <c r="L49" s="869" t="str">
        <f>IF('Formular 4a_1'!O50="","",'Formular 4a_1'!O50)</f>
        <v/>
      </c>
      <c r="M49" s="916"/>
      <c r="N49" s="916"/>
      <c r="O49" s="916"/>
      <c r="P49" s="917"/>
      <c r="Q49" s="915" t="str">
        <f>IF('Formular 4a_1'!S50="","",'Formular 4a_1'!S50)</f>
        <v/>
      </c>
      <c r="R49" s="916"/>
      <c r="S49" s="916"/>
      <c r="T49" s="916"/>
      <c r="U49" s="916"/>
      <c r="V49" s="917"/>
      <c r="W49" s="915" t="str">
        <f>IF('Formular 4a_1'!W50="","",('Formular 4a_1'!W50))</f>
        <v/>
      </c>
      <c r="X49" s="916"/>
      <c r="Y49" s="917"/>
      <c r="Z49" s="870" t="str">
        <f>IF('Formular 4a_1'!Z50="","",'Formular 4a_1'!Z50)</f>
        <v/>
      </c>
      <c r="AA49" s="653"/>
    </row>
    <row r="50" spans="1:27" ht="10.199999999999999" customHeight="1" x14ac:dyDescent="0.25">
      <c r="A50" s="760"/>
      <c r="B50" s="912"/>
      <c r="C50" s="913"/>
      <c r="D50" s="913"/>
      <c r="E50" s="913"/>
      <c r="F50" s="914"/>
      <c r="G50" s="918"/>
      <c r="H50" s="919"/>
      <c r="I50" s="919"/>
      <c r="J50" s="919"/>
      <c r="K50" s="920"/>
      <c r="L50" s="918"/>
      <c r="M50" s="919"/>
      <c r="N50" s="919"/>
      <c r="O50" s="919"/>
      <c r="P50" s="920"/>
      <c r="Q50" s="918"/>
      <c r="R50" s="919"/>
      <c r="S50" s="919"/>
      <c r="T50" s="919"/>
      <c r="U50" s="919"/>
      <c r="V50" s="920"/>
      <c r="W50" s="918"/>
      <c r="X50" s="919"/>
      <c r="Y50" s="920"/>
      <c r="Z50" s="871"/>
      <c r="AA50" s="653"/>
    </row>
    <row r="51" spans="1:27" ht="10.199999999999999" customHeight="1" x14ac:dyDescent="0.25">
      <c r="A51" s="759">
        <v>18</v>
      </c>
      <c r="B51" s="909" t="str">
        <f>IF('Formular 4a_1'!B52="","",'Formular 4a_1'!B52)</f>
        <v/>
      </c>
      <c r="C51" s="910"/>
      <c r="D51" s="910"/>
      <c r="E51" s="910"/>
      <c r="F51" s="911"/>
      <c r="G51" s="915" t="str">
        <f>IF('Formular 4a_1'!G52="","",'Formular 4a_1'!G52)</f>
        <v/>
      </c>
      <c r="H51" s="916"/>
      <c r="I51" s="916"/>
      <c r="J51" s="916"/>
      <c r="K51" s="917"/>
      <c r="L51" s="869" t="str">
        <f>IF('Formular 4a_1'!O52="","",'Formular 4a_1'!O52)</f>
        <v/>
      </c>
      <c r="M51" s="916"/>
      <c r="N51" s="916"/>
      <c r="O51" s="916"/>
      <c r="P51" s="917"/>
      <c r="Q51" s="915" t="str">
        <f>IF('Formular 4a_1'!S52="","",'Formular 4a_1'!S52)</f>
        <v/>
      </c>
      <c r="R51" s="916"/>
      <c r="S51" s="916"/>
      <c r="T51" s="916"/>
      <c r="U51" s="916"/>
      <c r="V51" s="917"/>
      <c r="W51" s="915" t="str">
        <f>IF('Formular 4a_1'!W52="","",('Formular 4a_1'!W52))</f>
        <v/>
      </c>
      <c r="X51" s="916"/>
      <c r="Y51" s="917"/>
      <c r="Z51" s="870" t="str">
        <f>IF('Formular 4a_1'!Z52="","",'Formular 4a_1'!Z52)</f>
        <v/>
      </c>
      <c r="AA51" s="653"/>
    </row>
    <row r="52" spans="1:27" ht="10.199999999999999" customHeight="1" x14ac:dyDescent="0.25">
      <c r="A52" s="760"/>
      <c r="B52" s="912"/>
      <c r="C52" s="913"/>
      <c r="D52" s="913"/>
      <c r="E52" s="913"/>
      <c r="F52" s="914"/>
      <c r="G52" s="918"/>
      <c r="H52" s="919"/>
      <c r="I52" s="919"/>
      <c r="J52" s="919"/>
      <c r="K52" s="920"/>
      <c r="L52" s="918"/>
      <c r="M52" s="919"/>
      <c r="N52" s="919"/>
      <c r="O52" s="919"/>
      <c r="P52" s="920"/>
      <c r="Q52" s="918"/>
      <c r="R52" s="919"/>
      <c r="S52" s="919"/>
      <c r="T52" s="919"/>
      <c r="U52" s="919"/>
      <c r="V52" s="920"/>
      <c r="W52" s="918"/>
      <c r="X52" s="919"/>
      <c r="Y52" s="920"/>
      <c r="Z52" s="871"/>
      <c r="AA52" s="653"/>
    </row>
    <row r="53" spans="1:27" ht="10.199999999999999" customHeight="1" x14ac:dyDescent="0.25">
      <c r="A53" s="759">
        <v>19</v>
      </c>
      <c r="B53" s="909" t="str">
        <f>IF('Formular 4a_1'!B54="","",'Formular 4a_1'!B54)</f>
        <v/>
      </c>
      <c r="C53" s="910"/>
      <c r="D53" s="910"/>
      <c r="E53" s="910"/>
      <c r="F53" s="911"/>
      <c r="G53" s="915" t="str">
        <f>IF('Formular 4a_1'!G54="","",'Formular 4a_1'!G54)</f>
        <v/>
      </c>
      <c r="H53" s="916"/>
      <c r="I53" s="916"/>
      <c r="J53" s="916"/>
      <c r="K53" s="917"/>
      <c r="L53" s="869" t="str">
        <f>IF('Formular 4a_1'!O54="","",'Formular 4a_1'!O54)</f>
        <v/>
      </c>
      <c r="M53" s="916"/>
      <c r="N53" s="916"/>
      <c r="O53" s="916"/>
      <c r="P53" s="917"/>
      <c r="Q53" s="915" t="str">
        <f>IF('Formular 4a_1'!S54="","",'Formular 4a_1'!S54)</f>
        <v/>
      </c>
      <c r="R53" s="916"/>
      <c r="S53" s="916"/>
      <c r="T53" s="916"/>
      <c r="U53" s="916"/>
      <c r="V53" s="917"/>
      <c r="W53" s="915" t="str">
        <f>IF('Formular 4a_1'!W54="","",('Formular 4a_1'!W54))</f>
        <v/>
      </c>
      <c r="X53" s="916"/>
      <c r="Y53" s="917"/>
      <c r="Z53" s="870" t="str">
        <f>IF('Formular 4a_1'!Z54="","",'Formular 4a_1'!Z54)</f>
        <v/>
      </c>
      <c r="AA53" s="653"/>
    </row>
    <row r="54" spans="1:27" ht="10.199999999999999" customHeight="1" x14ac:dyDescent="0.25">
      <c r="A54" s="760"/>
      <c r="B54" s="912"/>
      <c r="C54" s="913"/>
      <c r="D54" s="913"/>
      <c r="E54" s="913"/>
      <c r="F54" s="914"/>
      <c r="G54" s="918"/>
      <c r="H54" s="919"/>
      <c r="I54" s="919"/>
      <c r="J54" s="919"/>
      <c r="K54" s="920"/>
      <c r="L54" s="918"/>
      <c r="M54" s="919"/>
      <c r="N54" s="919"/>
      <c r="O54" s="919"/>
      <c r="P54" s="920"/>
      <c r="Q54" s="918"/>
      <c r="R54" s="919"/>
      <c r="S54" s="919"/>
      <c r="T54" s="919"/>
      <c r="U54" s="919"/>
      <c r="V54" s="920"/>
      <c r="W54" s="918"/>
      <c r="X54" s="919"/>
      <c r="Y54" s="920"/>
      <c r="Z54" s="871"/>
      <c r="AA54" s="653"/>
    </row>
    <row r="55" spans="1:27" ht="10.199999999999999" customHeight="1" x14ac:dyDescent="0.25">
      <c r="A55" s="759">
        <v>20</v>
      </c>
      <c r="B55" s="909" t="str">
        <f>IF('Formular 4a_1'!B56="","",'Formular 4a_1'!B56)</f>
        <v/>
      </c>
      <c r="C55" s="910"/>
      <c r="D55" s="910"/>
      <c r="E55" s="910"/>
      <c r="F55" s="911"/>
      <c r="G55" s="915" t="str">
        <f>IF('Formular 4a_1'!G56="","",'Formular 4a_1'!G56)</f>
        <v/>
      </c>
      <c r="H55" s="916"/>
      <c r="I55" s="916"/>
      <c r="J55" s="916"/>
      <c r="K55" s="917"/>
      <c r="L55" s="869" t="str">
        <f>IF('Formular 4a_1'!O56="","",'Formular 4a_1'!O56)</f>
        <v/>
      </c>
      <c r="M55" s="916"/>
      <c r="N55" s="916"/>
      <c r="O55" s="916"/>
      <c r="P55" s="917"/>
      <c r="Q55" s="915" t="str">
        <f>IF('Formular 4a_1'!S56="","",'Formular 4a_1'!S56)</f>
        <v/>
      </c>
      <c r="R55" s="916"/>
      <c r="S55" s="916"/>
      <c r="T55" s="916"/>
      <c r="U55" s="916"/>
      <c r="V55" s="917"/>
      <c r="W55" s="915" t="str">
        <f>IF('Formular 4a_1'!W56="","",('Formular 4a_1'!W56))</f>
        <v/>
      </c>
      <c r="X55" s="916"/>
      <c r="Y55" s="917"/>
      <c r="Z55" s="870" t="str">
        <f>IF('Formular 4a_1'!Z56="","",'Formular 4a_1'!Z56)</f>
        <v/>
      </c>
      <c r="AA55" s="653"/>
    </row>
    <row r="56" spans="1:27" ht="10.199999999999999" customHeight="1" x14ac:dyDescent="0.25">
      <c r="A56" s="760"/>
      <c r="B56" s="912"/>
      <c r="C56" s="913"/>
      <c r="D56" s="913"/>
      <c r="E56" s="913"/>
      <c r="F56" s="914"/>
      <c r="G56" s="918"/>
      <c r="H56" s="919"/>
      <c r="I56" s="919"/>
      <c r="J56" s="919"/>
      <c r="K56" s="920"/>
      <c r="L56" s="918"/>
      <c r="M56" s="919"/>
      <c r="N56" s="919"/>
      <c r="O56" s="919"/>
      <c r="P56" s="920"/>
      <c r="Q56" s="918"/>
      <c r="R56" s="919"/>
      <c r="S56" s="919"/>
      <c r="T56" s="919"/>
      <c r="U56" s="919"/>
      <c r="V56" s="920"/>
      <c r="W56" s="918"/>
      <c r="X56" s="919"/>
      <c r="Y56" s="920"/>
      <c r="Z56" s="871"/>
      <c r="AA56" s="653"/>
    </row>
    <row r="57" spans="1:27" ht="10.199999999999999" customHeight="1" x14ac:dyDescent="0.25">
      <c r="A57" s="759">
        <v>21</v>
      </c>
      <c r="B57" s="909" t="str">
        <f>IF('Formular 4a_1'!B58="","",'Formular 4a_1'!B58)</f>
        <v/>
      </c>
      <c r="C57" s="910"/>
      <c r="D57" s="910"/>
      <c r="E57" s="910"/>
      <c r="F57" s="911"/>
      <c r="G57" s="915" t="str">
        <f>IF('Formular 4a_1'!G58="","",'Formular 4a_1'!G58)</f>
        <v/>
      </c>
      <c r="H57" s="916"/>
      <c r="I57" s="916"/>
      <c r="J57" s="916"/>
      <c r="K57" s="917"/>
      <c r="L57" s="869" t="str">
        <f>IF('Formular 4a_1'!O58="","",'Formular 4a_1'!O58)</f>
        <v/>
      </c>
      <c r="M57" s="916"/>
      <c r="N57" s="916"/>
      <c r="O57" s="916"/>
      <c r="P57" s="917"/>
      <c r="Q57" s="915" t="str">
        <f>IF('Formular 4a_1'!S58="","",'Formular 4a_1'!S58)</f>
        <v/>
      </c>
      <c r="R57" s="916"/>
      <c r="S57" s="916"/>
      <c r="T57" s="916"/>
      <c r="U57" s="916"/>
      <c r="V57" s="917"/>
      <c r="W57" s="915" t="str">
        <f>IF('Formular 4a_1'!W58="","",('Formular 4a_1'!W58))</f>
        <v/>
      </c>
      <c r="X57" s="916"/>
      <c r="Y57" s="917"/>
      <c r="Z57" s="870" t="str">
        <f>IF('Formular 4a_1'!Z58="","",'Formular 4a_1'!Z58)</f>
        <v/>
      </c>
      <c r="AA57" s="653"/>
    </row>
    <row r="58" spans="1:27" ht="10.199999999999999" customHeight="1" x14ac:dyDescent="0.25">
      <c r="A58" s="760"/>
      <c r="B58" s="912"/>
      <c r="C58" s="913"/>
      <c r="D58" s="913"/>
      <c r="E58" s="913"/>
      <c r="F58" s="914"/>
      <c r="G58" s="918"/>
      <c r="H58" s="919"/>
      <c r="I58" s="919"/>
      <c r="J58" s="919"/>
      <c r="K58" s="920"/>
      <c r="L58" s="918"/>
      <c r="M58" s="919"/>
      <c r="N58" s="919"/>
      <c r="O58" s="919"/>
      <c r="P58" s="920"/>
      <c r="Q58" s="918"/>
      <c r="R58" s="919"/>
      <c r="S58" s="919"/>
      <c r="T58" s="919"/>
      <c r="U58" s="919"/>
      <c r="V58" s="920"/>
      <c r="W58" s="918"/>
      <c r="X58" s="919"/>
      <c r="Y58" s="920"/>
      <c r="Z58" s="871"/>
      <c r="AA58" s="653"/>
    </row>
    <row r="59" spans="1:27" ht="10.199999999999999" customHeight="1" x14ac:dyDescent="0.25">
      <c r="A59" s="759">
        <v>22</v>
      </c>
      <c r="B59" s="909" t="str">
        <f>IF('Formular 4a_1'!B60="","",'Formular 4a_1'!B60)</f>
        <v/>
      </c>
      <c r="C59" s="910"/>
      <c r="D59" s="910"/>
      <c r="E59" s="910"/>
      <c r="F59" s="911"/>
      <c r="G59" s="915" t="str">
        <f>IF('Formular 4a_1'!G60="","",'Formular 4a_1'!G60)</f>
        <v/>
      </c>
      <c r="H59" s="916"/>
      <c r="I59" s="916"/>
      <c r="J59" s="916"/>
      <c r="K59" s="917"/>
      <c r="L59" s="869" t="str">
        <f>IF('Formular 4a_1'!O60="","",'Formular 4a_1'!O60)</f>
        <v/>
      </c>
      <c r="M59" s="916"/>
      <c r="N59" s="916"/>
      <c r="O59" s="916"/>
      <c r="P59" s="917"/>
      <c r="Q59" s="915" t="str">
        <f>IF('Formular 4a_1'!S60="","",'Formular 4a_1'!S60)</f>
        <v/>
      </c>
      <c r="R59" s="916"/>
      <c r="S59" s="916"/>
      <c r="T59" s="916"/>
      <c r="U59" s="916"/>
      <c r="V59" s="917"/>
      <c r="W59" s="915" t="str">
        <f>IF('Formular 4a_1'!W60="","",('Formular 4a_1'!W60))</f>
        <v/>
      </c>
      <c r="X59" s="916"/>
      <c r="Y59" s="917"/>
      <c r="Z59" s="870" t="str">
        <f>IF('Formular 4a_1'!Z60="","",'Formular 4a_1'!Z60)</f>
        <v/>
      </c>
      <c r="AA59" s="653"/>
    </row>
    <row r="60" spans="1:27" ht="10.199999999999999" customHeight="1" x14ac:dyDescent="0.25">
      <c r="A60" s="760"/>
      <c r="B60" s="912"/>
      <c r="C60" s="913"/>
      <c r="D60" s="913"/>
      <c r="E60" s="913"/>
      <c r="F60" s="914"/>
      <c r="G60" s="918"/>
      <c r="H60" s="919"/>
      <c r="I60" s="919"/>
      <c r="J60" s="919"/>
      <c r="K60" s="920"/>
      <c r="L60" s="918"/>
      <c r="M60" s="919"/>
      <c r="N60" s="919"/>
      <c r="O60" s="919"/>
      <c r="P60" s="920"/>
      <c r="Q60" s="918"/>
      <c r="R60" s="919"/>
      <c r="S60" s="919"/>
      <c r="T60" s="919"/>
      <c r="U60" s="919"/>
      <c r="V60" s="920"/>
      <c r="W60" s="918"/>
      <c r="X60" s="919"/>
      <c r="Y60" s="920"/>
      <c r="Z60" s="871"/>
      <c r="AA60" s="653"/>
    </row>
    <row r="61" spans="1:27" ht="10.199999999999999" customHeight="1" x14ac:dyDescent="0.25">
      <c r="A61" s="759">
        <v>23</v>
      </c>
      <c r="B61" s="909" t="str">
        <f>IF('Formular 4a_1'!B62="","",'Formular 4a_1'!B62)</f>
        <v/>
      </c>
      <c r="C61" s="910"/>
      <c r="D61" s="910"/>
      <c r="E61" s="910"/>
      <c r="F61" s="911"/>
      <c r="G61" s="915" t="str">
        <f>IF('Formular 4a_1'!G62="","",'Formular 4a_1'!G62)</f>
        <v/>
      </c>
      <c r="H61" s="916"/>
      <c r="I61" s="916"/>
      <c r="J61" s="916"/>
      <c r="K61" s="917"/>
      <c r="L61" s="869" t="str">
        <f>IF('Formular 4a_1'!O62="","",'Formular 4a_1'!O62)</f>
        <v/>
      </c>
      <c r="M61" s="916"/>
      <c r="N61" s="916"/>
      <c r="O61" s="916"/>
      <c r="P61" s="917"/>
      <c r="Q61" s="915" t="str">
        <f>IF('Formular 4a_1'!S62="","",'Formular 4a_1'!S62)</f>
        <v/>
      </c>
      <c r="R61" s="916"/>
      <c r="S61" s="916"/>
      <c r="T61" s="916"/>
      <c r="U61" s="916"/>
      <c r="V61" s="917"/>
      <c r="W61" s="915" t="str">
        <f>IF('Formular 4a_1'!W62="","",('Formular 4a_1'!W62))</f>
        <v/>
      </c>
      <c r="X61" s="916"/>
      <c r="Y61" s="917"/>
      <c r="Z61" s="870" t="str">
        <f>IF('Formular 4a_1'!Z62="","",'Formular 4a_1'!Z62)</f>
        <v/>
      </c>
      <c r="AA61" s="653"/>
    </row>
    <row r="62" spans="1:27" ht="10.199999999999999" customHeight="1" x14ac:dyDescent="0.25">
      <c r="A62" s="760"/>
      <c r="B62" s="912"/>
      <c r="C62" s="913"/>
      <c r="D62" s="913"/>
      <c r="E62" s="913"/>
      <c r="F62" s="914"/>
      <c r="G62" s="918"/>
      <c r="H62" s="919"/>
      <c r="I62" s="919"/>
      <c r="J62" s="919"/>
      <c r="K62" s="920"/>
      <c r="L62" s="918"/>
      <c r="M62" s="919"/>
      <c r="N62" s="919"/>
      <c r="O62" s="919"/>
      <c r="P62" s="920"/>
      <c r="Q62" s="918"/>
      <c r="R62" s="919"/>
      <c r="S62" s="919"/>
      <c r="T62" s="919"/>
      <c r="U62" s="919"/>
      <c r="V62" s="920"/>
      <c r="W62" s="918"/>
      <c r="X62" s="919"/>
      <c r="Y62" s="920"/>
      <c r="Z62" s="871"/>
      <c r="AA62" s="653"/>
    </row>
    <row r="63" spans="1:27" ht="10.199999999999999" customHeight="1" x14ac:dyDescent="0.25">
      <c r="A63" s="759">
        <v>24</v>
      </c>
      <c r="B63" s="909" t="str">
        <f>IF('Formular 4a_1'!B64="","",'Formular 4a_1'!B64)</f>
        <v/>
      </c>
      <c r="C63" s="910"/>
      <c r="D63" s="910"/>
      <c r="E63" s="910"/>
      <c r="F63" s="911"/>
      <c r="G63" s="915" t="str">
        <f>IF('Formular 4a_1'!G64="","",'Formular 4a_1'!G64)</f>
        <v/>
      </c>
      <c r="H63" s="916"/>
      <c r="I63" s="916"/>
      <c r="J63" s="916"/>
      <c r="K63" s="917"/>
      <c r="L63" s="869" t="str">
        <f>IF('Formular 4a_1'!O64="","",'Formular 4a_1'!O64)</f>
        <v/>
      </c>
      <c r="M63" s="916"/>
      <c r="N63" s="916"/>
      <c r="O63" s="916"/>
      <c r="P63" s="917"/>
      <c r="Q63" s="915" t="str">
        <f>IF('Formular 4a_1'!S64="","",'Formular 4a_1'!S64)</f>
        <v/>
      </c>
      <c r="R63" s="916"/>
      <c r="S63" s="916"/>
      <c r="T63" s="916"/>
      <c r="U63" s="916"/>
      <c r="V63" s="917"/>
      <c r="W63" s="915" t="str">
        <f>IF('Formular 4a_1'!W64="","",('Formular 4a_1'!W64))</f>
        <v/>
      </c>
      <c r="X63" s="916"/>
      <c r="Y63" s="917"/>
      <c r="Z63" s="870" t="str">
        <f>IF('Formular 4a_1'!Z64="","",'Formular 4a_1'!Z64)</f>
        <v/>
      </c>
      <c r="AA63" s="653"/>
    </row>
    <row r="64" spans="1:27" ht="10.199999999999999" customHeight="1" x14ac:dyDescent="0.25">
      <c r="A64" s="760"/>
      <c r="B64" s="912"/>
      <c r="C64" s="913"/>
      <c r="D64" s="913"/>
      <c r="E64" s="913"/>
      <c r="F64" s="914"/>
      <c r="G64" s="918"/>
      <c r="H64" s="919"/>
      <c r="I64" s="919"/>
      <c r="J64" s="919"/>
      <c r="K64" s="920"/>
      <c r="L64" s="918"/>
      <c r="M64" s="919"/>
      <c r="N64" s="919"/>
      <c r="O64" s="919"/>
      <c r="P64" s="920"/>
      <c r="Q64" s="918"/>
      <c r="R64" s="919"/>
      <c r="S64" s="919"/>
      <c r="T64" s="919"/>
      <c r="U64" s="919"/>
      <c r="V64" s="920"/>
      <c r="W64" s="918"/>
      <c r="X64" s="919"/>
      <c r="Y64" s="920"/>
      <c r="Z64" s="871"/>
      <c r="AA64" s="653"/>
    </row>
    <row r="65" spans="1:27" ht="10.199999999999999" customHeight="1" x14ac:dyDescent="0.25">
      <c r="A65" s="759">
        <v>25</v>
      </c>
      <c r="B65" s="909" t="str">
        <f>IF('Formular 4a_1'!B66="","",'Formular 4a_1'!B66)</f>
        <v/>
      </c>
      <c r="C65" s="910"/>
      <c r="D65" s="910"/>
      <c r="E65" s="910"/>
      <c r="F65" s="911"/>
      <c r="G65" s="915" t="str">
        <f>IF('Formular 4a_1'!G66="","",'Formular 4a_1'!G66)</f>
        <v/>
      </c>
      <c r="H65" s="916"/>
      <c r="I65" s="916"/>
      <c r="J65" s="916"/>
      <c r="K65" s="917"/>
      <c r="L65" s="869" t="str">
        <f>IF('Formular 4a_1'!O66="","",'Formular 4a_1'!O66)</f>
        <v/>
      </c>
      <c r="M65" s="916"/>
      <c r="N65" s="916"/>
      <c r="O65" s="916"/>
      <c r="P65" s="917"/>
      <c r="Q65" s="915" t="str">
        <f>IF('Formular 4a_1'!S66="","",'Formular 4a_1'!S66)</f>
        <v/>
      </c>
      <c r="R65" s="916"/>
      <c r="S65" s="916"/>
      <c r="T65" s="916"/>
      <c r="U65" s="916"/>
      <c r="V65" s="917"/>
      <c r="W65" s="915" t="str">
        <f>IF('Formular 4a_1'!W66="","",('Formular 4a_1'!W66))</f>
        <v/>
      </c>
      <c r="X65" s="916"/>
      <c r="Y65" s="917"/>
      <c r="Z65" s="870" t="str">
        <f>IF('Formular 4a_1'!Z66="","",'Formular 4a_1'!Z66)</f>
        <v/>
      </c>
      <c r="AA65" s="653"/>
    </row>
    <row r="66" spans="1:27" ht="10.199999999999999" customHeight="1" x14ac:dyDescent="0.25">
      <c r="A66" s="760"/>
      <c r="B66" s="912"/>
      <c r="C66" s="913"/>
      <c r="D66" s="913"/>
      <c r="E66" s="913"/>
      <c r="F66" s="914"/>
      <c r="G66" s="918"/>
      <c r="H66" s="919"/>
      <c r="I66" s="919"/>
      <c r="J66" s="919"/>
      <c r="K66" s="920"/>
      <c r="L66" s="918"/>
      <c r="M66" s="919"/>
      <c r="N66" s="919"/>
      <c r="O66" s="919"/>
      <c r="P66" s="920"/>
      <c r="Q66" s="918"/>
      <c r="R66" s="919"/>
      <c r="S66" s="919"/>
      <c r="T66" s="919"/>
      <c r="U66" s="919"/>
      <c r="V66" s="920"/>
      <c r="W66" s="918"/>
      <c r="X66" s="919"/>
      <c r="Y66" s="920"/>
      <c r="Z66" s="871"/>
      <c r="AA66" s="653"/>
    </row>
    <row r="67" spans="1:27" ht="10.199999999999999" customHeight="1" x14ac:dyDescent="0.25">
      <c r="A67" s="759">
        <v>26</v>
      </c>
      <c r="B67" s="909" t="str">
        <f>IF('Formular 4a_1'!B68="","",'Formular 4a_1'!B68)</f>
        <v/>
      </c>
      <c r="C67" s="910"/>
      <c r="D67" s="910"/>
      <c r="E67" s="910"/>
      <c r="F67" s="911"/>
      <c r="G67" s="915" t="str">
        <f>IF('Formular 4a_1'!G68="","",'Formular 4a_1'!G68)</f>
        <v/>
      </c>
      <c r="H67" s="916"/>
      <c r="I67" s="916"/>
      <c r="J67" s="916"/>
      <c r="K67" s="917"/>
      <c r="L67" s="869" t="str">
        <f>IF('Formular 4a_1'!O68="","",'Formular 4a_1'!O68)</f>
        <v/>
      </c>
      <c r="M67" s="916"/>
      <c r="N67" s="916"/>
      <c r="O67" s="916"/>
      <c r="P67" s="917"/>
      <c r="Q67" s="915" t="str">
        <f>IF('Formular 4a_1'!S68="","",'Formular 4a_1'!S68)</f>
        <v/>
      </c>
      <c r="R67" s="916"/>
      <c r="S67" s="916"/>
      <c r="T67" s="916"/>
      <c r="U67" s="916"/>
      <c r="V67" s="917"/>
      <c r="W67" s="915" t="str">
        <f>IF('Formular 4a_1'!W68="","",('Formular 4a_1'!W68))</f>
        <v/>
      </c>
      <c r="X67" s="916"/>
      <c r="Y67" s="917"/>
      <c r="Z67" s="870" t="str">
        <f>IF('Formular 4a_1'!Z68="","",'Formular 4a_1'!Z68)</f>
        <v/>
      </c>
      <c r="AA67" s="653"/>
    </row>
    <row r="68" spans="1:27" ht="10.199999999999999" customHeight="1" x14ac:dyDescent="0.25">
      <c r="A68" s="760"/>
      <c r="B68" s="912"/>
      <c r="C68" s="913"/>
      <c r="D68" s="913"/>
      <c r="E68" s="913"/>
      <c r="F68" s="914"/>
      <c r="G68" s="918"/>
      <c r="H68" s="919"/>
      <c r="I68" s="919"/>
      <c r="J68" s="919"/>
      <c r="K68" s="920"/>
      <c r="L68" s="918"/>
      <c r="M68" s="919"/>
      <c r="N68" s="919"/>
      <c r="O68" s="919"/>
      <c r="P68" s="920"/>
      <c r="Q68" s="918"/>
      <c r="R68" s="919"/>
      <c r="S68" s="919"/>
      <c r="T68" s="919"/>
      <c r="U68" s="919"/>
      <c r="V68" s="920"/>
      <c r="W68" s="918"/>
      <c r="X68" s="919"/>
      <c r="Y68" s="920"/>
      <c r="Z68" s="871"/>
      <c r="AA68" s="653"/>
    </row>
    <row r="69" spans="1:27" ht="10.199999999999999" customHeight="1" x14ac:dyDescent="0.25">
      <c r="A69" s="759">
        <v>27</v>
      </c>
      <c r="B69" s="909" t="str">
        <f>IF('Formular 4a_1'!B70="","",'Formular 4a_1'!B70)</f>
        <v/>
      </c>
      <c r="C69" s="910"/>
      <c r="D69" s="910"/>
      <c r="E69" s="910"/>
      <c r="F69" s="911"/>
      <c r="G69" s="915" t="str">
        <f>IF('Formular 4a_1'!G70="","",'Formular 4a_1'!G70)</f>
        <v/>
      </c>
      <c r="H69" s="916"/>
      <c r="I69" s="916"/>
      <c r="J69" s="916"/>
      <c r="K69" s="917"/>
      <c r="L69" s="869" t="str">
        <f>IF('Formular 4a_1'!O70="","",'Formular 4a_1'!O70)</f>
        <v/>
      </c>
      <c r="M69" s="916"/>
      <c r="N69" s="916"/>
      <c r="O69" s="916"/>
      <c r="P69" s="917"/>
      <c r="Q69" s="915" t="str">
        <f>IF('Formular 4a_1'!S70="","",'Formular 4a_1'!S70)</f>
        <v/>
      </c>
      <c r="R69" s="916"/>
      <c r="S69" s="916"/>
      <c r="T69" s="916"/>
      <c r="U69" s="916"/>
      <c r="V69" s="917"/>
      <c r="W69" s="915" t="str">
        <f>IF('Formular 4a_1'!W70="","",('Formular 4a_1'!W70))</f>
        <v/>
      </c>
      <c r="X69" s="916"/>
      <c r="Y69" s="917"/>
      <c r="Z69" s="870" t="str">
        <f>IF('Formular 4a_1'!Z70="","",'Formular 4a_1'!Z70)</f>
        <v/>
      </c>
      <c r="AA69" s="653"/>
    </row>
    <row r="70" spans="1:27" ht="10.199999999999999" customHeight="1" x14ac:dyDescent="0.25">
      <c r="A70" s="760"/>
      <c r="B70" s="912"/>
      <c r="C70" s="913"/>
      <c r="D70" s="913"/>
      <c r="E70" s="913"/>
      <c r="F70" s="914"/>
      <c r="G70" s="918"/>
      <c r="H70" s="919"/>
      <c r="I70" s="919"/>
      <c r="J70" s="919"/>
      <c r="K70" s="920"/>
      <c r="L70" s="918"/>
      <c r="M70" s="919"/>
      <c r="N70" s="919"/>
      <c r="O70" s="919"/>
      <c r="P70" s="920"/>
      <c r="Q70" s="918"/>
      <c r="R70" s="919"/>
      <c r="S70" s="919"/>
      <c r="T70" s="919"/>
      <c r="U70" s="919"/>
      <c r="V70" s="920"/>
      <c r="W70" s="918"/>
      <c r="X70" s="919"/>
      <c r="Y70" s="920"/>
      <c r="Z70" s="871"/>
      <c r="AA70" s="653"/>
    </row>
    <row r="71" spans="1:27" ht="10.199999999999999" customHeight="1" x14ac:dyDescent="0.25">
      <c r="A71" s="759">
        <v>28</v>
      </c>
      <c r="B71" s="909" t="str">
        <f>IF('Formular 4a_1'!B72="","",'Formular 4a_1'!B72)</f>
        <v/>
      </c>
      <c r="C71" s="910"/>
      <c r="D71" s="910"/>
      <c r="E71" s="910"/>
      <c r="F71" s="911"/>
      <c r="G71" s="915" t="str">
        <f>IF('Formular 4a_1'!G72="","",'Formular 4a_1'!G72)</f>
        <v/>
      </c>
      <c r="H71" s="916"/>
      <c r="I71" s="916"/>
      <c r="J71" s="916"/>
      <c r="K71" s="917"/>
      <c r="L71" s="869" t="str">
        <f>IF('Formular 4a_1'!O72="","",'Formular 4a_1'!O72)</f>
        <v/>
      </c>
      <c r="M71" s="916"/>
      <c r="N71" s="916"/>
      <c r="O71" s="916"/>
      <c r="P71" s="917"/>
      <c r="Q71" s="915" t="str">
        <f>IF('Formular 4a_1'!S72="","",'Formular 4a_1'!S72)</f>
        <v/>
      </c>
      <c r="R71" s="916"/>
      <c r="S71" s="916"/>
      <c r="T71" s="916"/>
      <c r="U71" s="916"/>
      <c r="V71" s="917"/>
      <c r="W71" s="915" t="str">
        <f>IF('Formular 4a_1'!W72="","",('Formular 4a_1'!W72))</f>
        <v/>
      </c>
      <c r="X71" s="916"/>
      <c r="Y71" s="917"/>
      <c r="Z71" s="870" t="str">
        <f>IF('Formular 4a_1'!Z72="","",'Formular 4a_1'!Z72)</f>
        <v/>
      </c>
      <c r="AA71" s="653"/>
    </row>
    <row r="72" spans="1:27" ht="10.199999999999999" customHeight="1" x14ac:dyDescent="0.25">
      <c r="A72" s="760"/>
      <c r="B72" s="912"/>
      <c r="C72" s="913"/>
      <c r="D72" s="913"/>
      <c r="E72" s="913"/>
      <c r="F72" s="914"/>
      <c r="G72" s="918"/>
      <c r="H72" s="919"/>
      <c r="I72" s="919"/>
      <c r="J72" s="919"/>
      <c r="K72" s="920"/>
      <c r="L72" s="918"/>
      <c r="M72" s="919"/>
      <c r="N72" s="919"/>
      <c r="O72" s="919"/>
      <c r="P72" s="920"/>
      <c r="Q72" s="918"/>
      <c r="R72" s="919"/>
      <c r="S72" s="919"/>
      <c r="T72" s="919"/>
      <c r="U72" s="919"/>
      <c r="V72" s="920"/>
      <c r="W72" s="918"/>
      <c r="X72" s="919"/>
      <c r="Y72" s="920"/>
      <c r="Z72" s="871"/>
      <c r="AA72" s="653"/>
    </row>
    <row r="73" spans="1:27" ht="10.199999999999999" customHeight="1" x14ac:dyDescent="0.25">
      <c r="A73" s="759">
        <v>29</v>
      </c>
      <c r="B73" s="909" t="str">
        <f>IF('Formular 4a_1'!B74="","",'Formular 4a_1'!B74)</f>
        <v/>
      </c>
      <c r="C73" s="910"/>
      <c r="D73" s="910"/>
      <c r="E73" s="910"/>
      <c r="F73" s="911"/>
      <c r="G73" s="915" t="str">
        <f>IF('Formular 4a_1'!G74="","",'Formular 4a_1'!G74)</f>
        <v/>
      </c>
      <c r="H73" s="916"/>
      <c r="I73" s="916"/>
      <c r="J73" s="916"/>
      <c r="K73" s="917"/>
      <c r="L73" s="869" t="str">
        <f>IF('Formular 4a_1'!O74="","",'Formular 4a_1'!O74)</f>
        <v/>
      </c>
      <c r="M73" s="916"/>
      <c r="N73" s="916"/>
      <c r="O73" s="916"/>
      <c r="P73" s="917"/>
      <c r="Q73" s="915" t="str">
        <f>IF('Formular 4a_1'!S74="","",'Formular 4a_1'!S74)</f>
        <v/>
      </c>
      <c r="R73" s="916"/>
      <c r="S73" s="916"/>
      <c r="T73" s="916"/>
      <c r="U73" s="916"/>
      <c r="V73" s="917"/>
      <c r="W73" s="915" t="str">
        <f>IF('Formular 4a_1'!W74="","",('Formular 4a_1'!W74))</f>
        <v/>
      </c>
      <c r="X73" s="916"/>
      <c r="Y73" s="917"/>
      <c r="Z73" s="870" t="str">
        <f>IF('Formular 4a_1'!Z74="","",'Formular 4a_1'!Z74)</f>
        <v/>
      </c>
      <c r="AA73" s="653"/>
    </row>
    <row r="74" spans="1:27" ht="10.199999999999999" customHeight="1" x14ac:dyDescent="0.25">
      <c r="A74" s="760"/>
      <c r="B74" s="912"/>
      <c r="C74" s="913"/>
      <c r="D74" s="913"/>
      <c r="E74" s="913"/>
      <c r="F74" s="914"/>
      <c r="G74" s="918"/>
      <c r="H74" s="919"/>
      <c r="I74" s="919"/>
      <c r="J74" s="919"/>
      <c r="K74" s="920"/>
      <c r="L74" s="918"/>
      <c r="M74" s="919"/>
      <c r="N74" s="919"/>
      <c r="O74" s="919"/>
      <c r="P74" s="920"/>
      <c r="Q74" s="918"/>
      <c r="R74" s="919"/>
      <c r="S74" s="919"/>
      <c r="T74" s="919"/>
      <c r="U74" s="919"/>
      <c r="V74" s="920"/>
      <c r="W74" s="918"/>
      <c r="X74" s="919"/>
      <c r="Y74" s="920"/>
      <c r="Z74" s="871"/>
      <c r="AA74" s="653"/>
    </row>
    <row r="75" spans="1:27" ht="10.199999999999999" customHeight="1" x14ac:dyDescent="0.25">
      <c r="A75" s="759">
        <v>30</v>
      </c>
      <c r="B75" s="909" t="str">
        <f>IF('Formular 4a_1'!B76="","",'Formular 4a_1'!B76)</f>
        <v/>
      </c>
      <c r="C75" s="910"/>
      <c r="D75" s="910"/>
      <c r="E75" s="910"/>
      <c r="F75" s="911"/>
      <c r="G75" s="915" t="str">
        <f>IF('Formular 4a_1'!G76="","",'Formular 4a_1'!G76)</f>
        <v/>
      </c>
      <c r="H75" s="916"/>
      <c r="I75" s="916"/>
      <c r="J75" s="916"/>
      <c r="K75" s="917"/>
      <c r="L75" s="869" t="str">
        <f>IF('Formular 4a_1'!O76="","",'Formular 4a_1'!O76)</f>
        <v/>
      </c>
      <c r="M75" s="916"/>
      <c r="N75" s="916"/>
      <c r="O75" s="916"/>
      <c r="P75" s="917"/>
      <c r="Q75" s="915" t="str">
        <f>IF('Formular 4a_1'!S76="","",'Formular 4a_1'!S76)</f>
        <v/>
      </c>
      <c r="R75" s="916"/>
      <c r="S75" s="916"/>
      <c r="T75" s="916"/>
      <c r="U75" s="916"/>
      <c r="V75" s="917"/>
      <c r="W75" s="915" t="str">
        <f>IF('Formular 4a_1'!W76="","",('Formular 4a_1'!W76))</f>
        <v/>
      </c>
      <c r="X75" s="916"/>
      <c r="Y75" s="917"/>
      <c r="Z75" s="870" t="str">
        <f>IF('Formular 4a_1'!Z76="","",'Formular 4a_1'!Z76)</f>
        <v/>
      </c>
      <c r="AA75" s="653"/>
    </row>
    <row r="76" spans="1:27" ht="10.199999999999999" customHeight="1" x14ac:dyDescent="0.25">
      <c r="A76" s="760"/>
      <c r="B76" s="912"/>
      <c r="C76" s="913"/>
      <c r="D76" s="913"/>
      <c r="E76" s="913"/>
      <c r="F76" s="914"/>
      <c r="G76" s="918"/>
      <c r="H76" s="919"/>
      <c r="I76" s="919"/>
      <c r="J76" s="919"/>
      <c r="K76" s="920"/>
      <c r="L76" s="918"/>
      <c r="M76" s="919"/>
      <c r="N76" s="919"/>
      <c r="O76" s="919"/>
      <c r="P76" s="920"/>
      <c r="Q76" s="918"/>
      <c r="R76" s="919"/>
      <c r="S76" s="919"/>
      <c r="T76" s="919"/>
      <c r="U76" s="919"/>
      <c r="V76" s="920"/>
      <c r="W76" s="918"/>
      <c r="X76" s="919"/>
      <c r="Y76" s="920"/>
      <c r="Z76" s="871"/>
      <c r="AA76" s="653"/>
    </row>
    <row r="77" spans="1:27" ht="10.199999999999999" customHeight="1" x14ac:dyDescent="0.25">
      <c r="A77" s="759">
        <v>31</v>
      </c>
      <c r="B77" s="909" t="str">
        <f>IF('Formular 4a_1'!B78="","",'Formular 4a_1'!B78)</f>
        <v/>
      </c>
      <c r="C77" s="910"/>
      <c r="D77" s="910"/>
      <c r="E77" s="910"/>
      <c r="F77" s="911"/>
      <c r="G77" s="915" t="str">
        <f>IF('Formular 4a_1'!G78="","",'Formular 4a_1'!G78)</f>
        <v/>
      </c>
      <c r="H77" s="916"/>
      <c r="I77" s="916"/>
      <c r="J77" s="916"/>
      <c r="K77" s="917"/>
      <c r="L77" s="869" t="str">
        <f>IF('Formular 4a_1'!O78="","",'Formular 4a_1'!O78)</f>
        <v/>
      </c>
      <c r="M77" s="916"/>
      <c r="N77" s="916"/>
      <c r="O77" s="916"/>
      <c r="P77" s="917"/>
      <c r="Q77" s="915" t="str">
        <f>IF('Formular 4a_1'!S78="","",'Formular 4a_1'!S78)</f>
        <v/>
      </c>
      <c r="R77" s="916"/>
      <c r="S77" s="916"/>
      <c r="T77" s="916"/>
      <c r="U77" s="916"/>
      <c r="V77" s="917"/>
      <c r="W77" s="915" t="str">
        <f>IF('Formular 4a_1'!W78="","",('Formular 4a_1'!W78))</f>
        <v/>
      </c>
      <c r="X77" s="916"/>
      <c r="Y77" s="917"/>
      <c r="Z77" s="870" t="str">
        <f>IF('Formular 4a_1'!Z78="","",'Formular 4a_1'!Z78)</f>
        <v/>
      </c>
      <c r="AA77" s="653"/>
    </row>
    <row r="78" spans="1:27" ht="10.199999999999999" customHeight="1" x14ac:dyDescent="0.25">
      <c r="A78" s="760"/>
      <c r="B78" s="912"/>
      <c r="C78" s="913"/>
      <c r="D78" s="913"/>
      <c r="E78" s="913"/>
      <c r="F78" s="914"/>
      <c r="G78" s="918"/>
      <c r="H78" s="919"/>
      <c r="I78" s="919"/>
      <c r="J78" s="919"/>
      <c r="K78" s="920"/>
      <c r="L78" s="918"/>
      <c r="M78" s="919"/>
      <c r="N78" s="919"/>
      <c r="O78" s="919"/>
      <c r="P78" s="920"/>
      <c r="Q78" s="918"/>
      <c r="R78" s="919"/>
      <c r="S78" s="919"/>
      <c r="T78" s="919"/>
      <c r="U78" s="919"/>
      <c r="V78" s="920"/>
      <c r="W78" s="918"/>
      <c r="X78" s="919"/>
      <c r="Y78" s="920"/>
      <c r="Z78" s="871"/>
      <c r="AA78" s="653"/>
    </row>
    <row r="79" spans="1:27" ht="10.199999999999999" customHeight="1" x14ac:dyDescent="0.25">
      <c r="A79" s="759">
        <v>32</v>
      </c>
      <c r="B79" s="909" t="str">
        <f>IF('Formular 4a_1'!B80="","",'Formular 4a_1'!B80)</f>
        <v/>
      </c>
      <c r="C79" s="910"/>
      <c r="D79" s="910"/>
      <c r="E79" s="910"/>
      <c r="F79" s="911"/>
      <c r="G79" s="915" t="str">
        <f>IF('Formular 4a_1'!G80="","",'Formular 4a_1'!G80)</f>
        <v/>
      </c>
      <c r="H79" s="916"/>
      <c r="I79" s="916"/>
      <c r="J79" s="916"/>
      <c r="K79" s="917"/>
      <c r="L79" s="869" t="str">
        <f>IF('Formular 4a_1'!O80="","",'Formular 4a_1'!O80)</f>
        <v/>
      </c>
      <c r="M79" s="916"/>
      <c r="N79" s="916"/>
      <c r="O79" s="916"/>
      <c r="P79" s="917"/>
      <c r="Q79" s="915" t="str">
        <f>IF('Formular 4a_1'!S80="","",'Formular 4a_1'!S80)</f>
        <v/>
      </c>
      <c r="R79" s="916"/>
      <c r="S79" s="916"/>
      <c r="T79" s="916"/>
      <c r="U79" s="916"/>
      <c r="V79" s="917"/>
      <c r="W79" s="915" t="str">
        <f>IF('Formular 4a_1'!W80="","",('Formular 4a_1'!W80))</f>
        <v/>
      </c>
      <c r="X79" s="916"/>
      <c r="Y79" s="917"/>
      <c r="Z79" s="870" t="str">
        <f>IF('Formular 4a_1'!Z80="","",'Formular 4a_1'!Z80)</f>
        <v/>
      </c>
      <c r="AA79" s="653"/>
    </row>
    <row r="80" spans="1:27" ht="10.199999999999999" customHeight="1" x14ac:dyDescent="0.25">
      <c r="A80" s="760"/>
      <c r="B80" s="912"/>
      <c r="C80" s="913"/>
      <c r="D80" s="913"/>
      <c r="E80" s="913"/>
      <c r="F80" s="914"/>
      <c r="G80" s="918"/>
      <c r="H80" s="919"/>
      <c r="I80" s="919"/>
      <c r="J80" s="919"/>
      <c r="K80" s="920"/>
      <c r="L80" s="918"/>
      <c r="M80" s="919"/>
      <c r="N80" s="919"/>
      <c r="O80" s="919"/>
      <c r="P80" s="920"/>
      <c r="Q80" s="918"/>
      <c r="R80" s="919"/>
      <c r="S80" s="919"/>
      <c r="T80" s="919"/>
      <c r="U80" s="919"/>
      <c r="V80" s="920"/>
      <c r="W80" s="918"/>
      <c r="X80" s="919"/>
      <c r="Y80" s="920"/>
      <c r="Z80" s="871"/>
      <c r="AA80" s="653"/>
    </row>
    <row r="81" spans="1:27" ht="10.199999999999999" customHeight="1" x14ac:dyDescent="0.25">
      <c r="A81" s="759">
        <v>33</v>
      </c>
      <c r="B81" s="909" t="str">
        <f>IF('Formular 4a_1'!B82="","",'Formular 4a_1'!B82)</f>
        <v/>
      </c>
      <c r="C81" s="910"/>
      <c r="D81" s="910"/>
      <c r="E81" s="910"/>
      <c r="F81" s="911"/>
      <c r="G81" s="915" t="str">
        <f>IF('Formular 4a_1'!G82="","",'Formular 4a_1'!G82)</f>
        <v/>
      </c>
      <c r="H81" s="916"/>
      <c r="I81" s="916"/>
      <c r="J81" s="916"/>
      <c r="K81" s="917"/>
      <c r="L81" s="869" t="str">
        <f>IF('Formular 4a_1'!O82="","",'Formular 4a_1'!O82)</f>
        <v/>
      </c>
      <c r="M81" s="916"/>
      <c r="N81" s="916"/>
      <c r="O81" s="916"/>
      <c r="P81" s="917"/>
      <c r="Q81" s="915" t="str">
        <f>IF('Formular 4a_1'!S82="","",'Formular 4a_1'!S82)</f>
        <v/>
      </c>
      <c r="R81" s="916"/>
      <c r="S81" s="916"/>
      <c r="T81" s="916"/>
      <c r="U81" s="916"/>
      <c r="V81" s="917"/>
      <c r="W81" s="915" t="str">
        <f>IF('Formular 4a_1'!W82="","",('Formular 4a_1'!W82))</f>
        <v/>
      </c>
      <c r="X81" s="916"/>
      <c r="Y81" s="917"/>
      <c r="Z81" s="870" t="str">
        <f>IF('Formular 4a_1'!Z82="","",'Formular 4a_1'!Z82)</f>
        <v/>
      </c>
      <c r="AA81" s="653"/>
    </row>
    <row r="82" spans="1:27" ht="10.199999999999999" customHeight="1" x14ac:dyDescent="0.25">
      <c r="A82" s="760"/>
      <c r="B82" s="912"/>
      <c r="C82" s="913"/>
      <c r="D82" s="913"/>
      <c r="E82" s="913"/>
      <c r="F82" s="914"/>
      <c r="G82" s="918"/>
      <c r="H82" s="919"/>
      <c r="I82" s="919"/>
      <c r="J82" s="919"/>
      <c r="K82" s="920"/>
      <c r="L82" s="918"/>
      <c r="M82" s="919"/>
      <c r="N82" s="919"/>
      <c r="O82" s="919"/>
      <c r="P82" s="920"/>
      <c r="Q82" s="918"/>
      <c r="R82" s="919"/>
      <c r="S82" s="919"/>
      <c r="T82" s="919"/>
      <c r="U82" s="919"/>
      <c r="V82" s="920"/>
      <c r="W82" s="918"/>
      <c r="X82" s="919"/>
      <c r="Y82" s="920"/>
      <c r="Z82" s="871"/>
      <c r="AA82" s="653"/>
    </row>
    <row r="83" spans="1:27" ht="10.199999999999999" customHeight="1" x14ac:dyDescent="0.25">
      <c r="A83" s="759">
        <v>34</v>
      </c>
      <c r="B83" s="909" t="str">
        <f>IF('Formular 4a_1'!B84="","",'Formular 4a_1'!B84)</f>
        <v/>
      </c>
      <c r="C83" s="910"/>
      <c r="D83" s="910"/>
      <c r="E83" s="910"/>
      <c r="F83" s="911"/>
      <c r="G83" s="915" t="str">
        <f>IF('Formular 4a_1'!G84="","",'Formular 4a_1'!G84)</f>
        <v/>
      </c>
      <c r="H83" s="916"/>
      <c r="I83" s="916"/>
      <c r="J83" s="916"/>
      <c r="K83" s="917"/>
      <c r="L83" s="869" t="str">
        <f>IF('Formular 4a_1'!O84="","",'Formular 4a_1'!O84)</f>
        <v/>
      </c>
      <c r="M83" s="916"/>
      <c r="N83" s="916"/>
      <c r="O83" s="916"/>
      <c r="P83" s="917"/>
      <c r="Q83" s="915" t="str">
        <f>IF('Formular 4a_1'!S84="","",'Formular 4a_1'!S84)</f>
        <v/>
      </c>
      <c r="R83" s="916"/>
      <c r="S83" s="916"/>
      <c r="T83" s="916"/>
      <c r="U83" s="916"/>
      <c r="V83" s="917"/>
      <c r="W83" s="915" t="str">
        <f>IF('Formular 4a_1'!W84="","",('Formular 4a_1'!W84))</f>
        <v/>
      </c>
      <c r="X83" s="916"/>
      <c r="Y83" s="917"/>
      <c r="Z83" s="870" t="str">
        <f>IF('Formular 4a_1'!Z84="","",'Formular 4a_1'!Z84)</f>
        <v/>
      </c>
      <c r="AA83" s="653"/>
    </row>
    <row r="84" spans="1:27" ht="10.199999999999999" customHeight="1" x14ac:dyDescent="0.25">
      <c r="A84" s="760"/>
      <c r="B84" s="912"/>
      <c r="C84" s="913"/>
      <c r="D84" s="913"/>
      <c r="E84" s="913"/>
      <c r="F84" s="914"/>
      <c r="G84" s="918"/>
      <c r="H84" s="919"/>
      <c r="I84" s="919"/>
      <c r="J84" s="919"/>
      <c r="K84" s="920"/>
      <c r="L84" s="918"/>
      <c r="M84" s="919"/>
      <c r="N84" s="919"/>
      <c r="O84" s="919"/>
      <c r="P84" s="920"/>
      <c r="Q84" s="918"/>
      <c r="R84" s="919"/>
      <c r="S84" s="919"/>
      <c r="T84" s="919"/>
      <c r="U84" s="919"/>
      <c r="V84" s="920"/>
      <c r="W84" s="918"/>
      <c r="X84" s="919"/>
      <c r="Y84" s="920"/>
      <c r="Z84" s="871"/>
      <c r="AA84" s="653"/>
    </row>
    <row r="85" spans="1:27" ht="10.199999999999999" customHeight="1" x14ac:dyDescent="0.25">
      <c r="A85" s="759">
        <v>35</v>
      </c>
      <c r="B85" s="909" t="str">
        <f>IF('Formular 4a_1'!B86="","",'Formular 4a_1'!B86)</f>
        <v/>
      </c>
      <c r="C85" s="910"/>
      <c r="D85" s="910"/>
      <c r="E85" s="910"/>
      <c r="F85" s="911"/>
      <c r="G85" s="915" t="str">
        <f>IF('Formular 4a_1'!G86="","",'Formular 4a_1'!G86)</f>
        <v/>
      </c>
      <c r="H85" s="916"/>
      <c r="I85" s="916"/>
      <c r="J85" s="916"/>
      <c r="K85" s="917"/>
      <c r="L85" s="869" t="str">
        <f>IF('Formular 4a_1'!O86="","",'Formular 4a_1'!O86)</f>
        <v/>
      </c>
      <c r="M85" s="916"/>
      <c r="N85" s="916"/>
      <c r="O85" s="916"/>
      <c r="P85" s="917"/>
      <c r="Q85" s="915" t="str">
        <f>IF('Formular 4a_1'!S86="","",'Formular 4a_1'!S86)</f>
        <v/>
      </c>
      <c r="R85" s="916"/>
      <c r="S85" s="916"/>
      <c r="T85" s="916"/>
      <c r="U85" s="916"/>
      <c r="V85" s="917"/>
      <c r="W85" s="915" t="str">
        <f>IF('Formular 4a_1'!W86="","",('Formular 4a_1'!W86))</f>
        <v/>
      </c>
      <c r="X85" s="916"/>
      <c r="Y85" s="917"/>
      <c r="Z85" s="870" t="str">
        <f>IF('Formular 4a_1'!Z86="","",'Formular 4a_1'!Z86)</f>
        <v/>
      </c>
      <c r="AA85" s="653"/>
    </row>
    <row r="86" spans="1:27" ht="10.199999999999999" customHeight="1" x14ac:dyDescent="0.25">
      <c r="A86" s="760"/>
      <c r="B86" s="912"/>
      <c r="C86" s="913"/>
      <c r="D86" s="913"/>
      <c r="E86" s="913"/>
      <c r="F86" s="914"/>
      <c r="G86" s="918"/>
      <c r="H86" s="919"/>
      <c r="I86" s="919"/>
      <c r="J86" s="919"/>
      <c r="K86" s="920"/>
      <c r="L86" s="918"/>
      <c r="M86" s="919"/>
      <c r="N86" s="919"/>
      <c r="O86" s="919"/>
      <c r="P86" s="920"/>
      <c r="Q86" s="918"/>
      <c r="R86" s="919"/>
      <c r="S86" s="919"/>
      <c r="T86" s="919"/>
      <c r="U86" s="919"/>
      <c r="V86" s="920"/>
      <c r="W86" s="918"/>
      <c r="X86" s="919"/>
      <c r="Y86" s="920"/>
      <c r="Z86" s="871"/>
      <c r="AA86" s="653"/>
    </row>
    <row r="87" spans="1:27" ht="10.199999999999999" customHeight="1" x14ac:dyDescent="0.25">
      <c r="A87" s="759">
        <v>36</v>
      </c>
      <c r="B87" s="909" t="str">
        <f>IF('Formular 4a_1'!B88="","",'Formular 4a_1'!B88)</f>
        <v/>
      </c>
      <c r="C87" s="910"/>
      <c r="D87" s="910"/>
      <c r="E87" s="910"/>
      <c r="F87" s="911"/>
      <c r="G87" s="915" t="str">
        <f>IF('Formular 4a_1'!G88="","",'Formular 4a_1'!G88)</f>
        <v/>
      </c>
      <c r="H87" s="916"/>
      <c r="I87" s="916"/>
      <c r="J87" s="916"/>
      <c r="K87" s="917"/>
      <c r="L87" s="869" t="str">
        <f>IF('Formular 4a_1'!O88="","",'Formular 4a_1'!O88)</f>
        <v/>
      </c>
      <c r="M87" s="916"/>
      <c r="N87" s="916"/>
      <c r="O87" s="916"/>
      <c r="P87" s="917"/>
      <c r="Q87" s="915" t="str">
        <f>IF('Formular 4a_1'!S88="","",'Formular 4a_1'!S88)</f>
        <v/>
      </c>
      <c r="R87" s="916"/>
      <c r="S87" s="916"/>
      <c r="T87" s="916"/>
      <c r="U87" s="916"/>
      <c r="V87" s="917"/>
      <c r="W87" s="915" t="str">
        <f>IF('Formular 4a_1'!W88="","",('Formular 4a_1'!W88))</f>
        <v/>
      </c>
      <c r="X87" s="916"/>
      <c r="Y87" s="917"/>
      <c r="Z87" s="870" t="str">
        <f>IF('Formular 4a_1'!Z88="","",'Formular 4a_1'!Z88)</f>
        <v/>
      </c>
      <c r="AA87" s="653"/>
    </row>
    <row r="88" spans="1:27" ht="10.199999999999999" customHeight="1" x14ac:dyDescent="0.25">
      <c r="A88" s="760"/>
      <c r="B88" s="912"/>
      <c r="C88" s="913"/>
      <c r="D88" s="913"/>
      <c r="E88" s="913"/>
      <c r="F88" s="914"/>
      <c r="G88" s="918"/>
      <c r="H88" s="919"/>
      <c r="I88" s="919"/>
      <c r="J88" s="919"/>
      <c r="K88" s="920"/>
      <c r="L88" s="918"/>
      <c r="M88" s="919"/>
      <c r="N88" s="919"/>
      <c r="O88" s="919"/>
      <c r="P88" s="920"/>
      <c r="Q88" s="918"/>
      <c r="R88" s="919"/>
      <c r="S88" s="919"/>
      <c r="T88" s="919"/>
      <c r="U88" s="919"/>
      <c r="V88" s="920"/>
      <c r="W88" s="918"/>
      <c r="X88" s="919"/>
      <c r="Y88" s="920"/>
      <c r="Z88" s="871"/>
      <c r="AA88" s="653"/>
    </row>
    <row r="89" spans="1:27" ht="10.199999999999999" customHeight="1" x14ac:dyDescent="0.25">
      <c r="A89" s="759">
        <v>37</v>
      </c>
      <c r="B89" s="909" t="str">
        <f>IF('Formular 4a_1'!B90="","",'Formular 4a_1'!B90)</f>
        <v/>
      </c>
      <c r="C89" s="910"/>
      <c r="D89" s="910"/>
      <c r="E89" s="910"/>
      <c r="F89" s="911"/>
      <c r="G89" s="915" t="str">
        <f>IF('Formular 4a_1'!G90="","",'Formular 4a_1'!G90)</f>
        <v/>
      </c>
      <c r="H89" s="916"/>
      <c r="I89" s="916"/>
      <c r="J89" s="916"/>
      <c r="K89" s="917"/>
      <c r="L89" s="869" t="str">
        <f>IF('Formular 4a_1'!O90="","",'Formular 4a_1'!O90)</f>
        <v/>
      </c>
      <c r="M89" s="916"/>
      <c r="N89" s="916"/>
      <c r="O89" s="916"/>
      <c r="P89" s="917"/>
      <c r="Q89" s="915" t="str">
        <f>IF('Formular 4a_1'!S90="","",'Formular 4a_1'!S90)</f>
        <v/>
      </c>
      <c r="R89" s="916"/>
      <c r="S89" s="916"/>
      <c r="T89" s="916"/>
      <c r="U89" s="916"/>
      <c r="V89" s="917"/>
      <c r="W89" s="915" t="str">
        <f>IF('Formular 4a_1'!W90="","",('Formular 4a_1'!W90))</f>
        <v/>
      </c>
      <c r="X89" s="916"/>
      <c r="Y89" s="917"/>
      <c r="Z89" s="870" t="str">
        <f>IF('Formular 4a_1'!Z90="","",'Formular 4a_1'!Z90)</f>
        <v/>
      </c>
      <c r="AA89" s="653"/>
    </row>
    <row r="90" spans="1:27" ht="10.199999999999999" customHeight="1" x14ac:dyDescent="0.25">
      <c r="A90" s="760"/>
      <c r="B90" s="912"/>
      <c r="C90" s="913"/>
      <c r="D90" s="913"/>
      <c r="E90" s="913"/>
      <c r="F90" s="914"/>
      <c r="G90" s="918"/>
      <c r="H90" s="919"/>
      <c r="I90" s="919"/>
      <c r="J90" s="919"/>
      <c r="K90" s="920"/>
      <c r="L90" s="918"/>
      <c r="M90" s="919"/>
      <c r="N90" s="919"/>
      <c r="O90" s="919"/>
      <c r="P90" s="920"/>
      <c r="Q90" s="918"/>
      <c r="R90" s="919"/>
      <c r="S90" s="919"/>
      <c r="T90" s="919"/>
      <c r="U90" s="919"/>
      <c r="V90" s="920"/>
      <c r="W90" s="918"/>
      <c r="X90" s="919"/>
      <c r="Y90" s="920"/>
      <c r="Z90" s="871"/>
      <c r="AA90" s="653"/>
    </row>
    <row r="91" spans="1:27" ht="10.199999999999999" customHeight="1" x14ac:dyDescent="0.25">
      <c r="A91" s="759">
        <v>38</v>
      </c>
      <c r="B91" s="909" t="str">
        <f>IF('Formular 4a_1'!B92="","",'Formular 4a_1'!B92)</f>
        <v/>
      </c>
      <c r="C91" s="910"/>
      <c r="D91" s="910"/>
      <c r="E91" s="910"/>
      <c r="F91" s="911"/>
      <c r="G91" s="915" t="str">
        <f>IF('Formular 4a_1'!G92="","",'Formular 4a_1'!G92)</f>
        <v/>
      </c>
      <c r="H91" s="916"/>
      <c r="I91" s="916"/>
      <c r="J91" s="916"/>
      <c r="K91" s="917"/>
      <c r="L91" s="869" t="str">
        <f>IF('Formular 4a_1'!O92="","",'Formular 4a_1'!O92)</f>
        <v/>
      </c>
      <c r="M91" s="916"/>
      <c r="N91" s="916"/>
      <c r="O91" s="916"/>
      <c r="P91" s="917"/>
      <c r="Q91" s="915" t="str">
        <f>IF('Formular 4a_1'!S92="","",'Formular 4a_1'!S92)</f>
        <v/>
      </c>
      <c r="R91" s="916"/>
      <c r="S91" s="916"/>
      <c r="T91" s="916"/>
      <c r="U91" s="916"/>
      <c r="V91" s="917"/>
      <c r="W91" s="915" t="str">
        <f>IF('Formular 4a_1'!W92="","",('Formular 4a_1'!W92))</f>
        <v/>
      </c>
      <c r="X91" s="916"/>
      <c r="Y91" s="917"/>
      <c r="Z91" s="870" t="str">
        <f>IF('Formular 4a_1'!Z92="","",'Formular 4a_1'!Z92)</f>
        <v/>
      </c>
      <c r="AA91" s="653"/>
    </row>
    <row r="92" spans="1:27" ht="10.199999999999999" customHeight="1" x14ac:dyDescent="0.25">
      <c r="A92" s="760"/>
      <c r="B92" s="912"/>
      <c r="C92" s="913"/>
      <c r="D92" s="913"/>
      <c r="E92" s="913"/>
      <c r="F92" s="914"/>
      <c r="G92" s="918"/>
      <c r="H92" s="919"/>
      <c r="I92" s="919"/>
      <c r="J92" s="919"/>
      <c r="K92" s="920"/>
      <c r="L92" s="918"/>
      <c r="M92" s="919"/>
      <c r="N92" s="919"/>
      <c r="O92" s="919"/>
      <c r="P92" s="920"/>
      <c r="Q92" s="918"/>
      <c r="R92" s="919"/>
      <c r="S92" s="919"/>
      <c r="T92" s="919"/>
      <c r="U92" s="919"/>
      <c r="V92" s="920"/>
      <c r="W92" s="918"/>
      <c r="X92" s="919"/>
      <c r="Y92" s="920"/>
      <c r="Z92" s="871"/>
      <c r="AA92" s="653"/>
    </row>
    <row r="93" spans="1:27" ht="10.199999999999999" customHeight="1" x14ac:dyDescent="0.25">
      <c r="A93" s="759">
        <v>39</v>
      </c>
      <c r="B93" s="909" t="str">
        <f>IF('Formular 4a_1'!B94="","",'Formular 4a_1'!B94)</f>
        <v/>
      </c>
      <c r="C93" s="910"/>
      <c r="D93" s="910"/>
      <c r="E93" s="910"/>
      <c r="F93" s="911"/>
      <c r="G93" s="915" t="str">
        <f>IF('Formular 4a_1'!G94="","",'Formular 4a_1'!G94)</f>
        <v/>
      </c>
      <c r="H93" s="916"/>
      <c r="I93" s="916"/>
      <c r="J93" s="916"/>
      <c r="K93" s="917"/>
      <c r="L93" s="869" t="str">
        <f>IF('Formular 4a_1'!O94="","",'Formular 4a_1'!O94)</f>
        <v/>
      </c>
      <c r="M93" s="916"/>
      <c r="N93" s="916"/>
      <c r="O93" s="916"/>
      <c r="P93" s="917"/>
      <c r="Q93" s="915" t="str">
        <f>IF('Formular 4a_1'!S94="","",'Formular 4a_1'!S94)</f>
        <v/>
      </c>
      <c r="R93" s="916"/>
      <c r="S93" s="916"/>
      <c r="T93" s="916"/>
      <c r="U93" s="916"/>
      <c r="V93" s="917"/>
      <c r="W93" s="915" t="str">
        <f>IF('Formular 4a_1'!W94="","",('Formular 4a_1'!W94))</f>
        <v/>
      </c>
      <c r="X93" s="916"/>
      <c r="Y93" s="917"/>
      <c r="Z93" s="870" t="str">
        <f>IF('Formular 4a_1'!Z94="","",'Formular 4a_1'!Z94)</f>
        <v/>
      </c>
      <c r="AA93" s="653"/>
    </row>
    <row r="94" spans="1:27" ht="10.199999999999999" customHeight="1" x14ac:dyDescent="0.25">
      <c r="A94" s="760"/>
      <c r="B94" s="912"/>
      <c r="C94" s="913"/>
      <c r="D94" s="913"/>
      <c r="E94" s="913"/>
      <c r="F94" s="914"/>
      <c r="G94" s="918"/>
      <c r="H94" s="919"/>
      <c r="I94" s="919"/>
      <c r="J94" s="919"/>
      <c r="K94" s="920"/>
      <c r="L94" s="918"/>
      <c r="M94" s="919"/>
      <c r="N94" s="919"/>
      <c r="O94" s="919"/>
      <c r="P94" s="920"/>
      <c r="Q94" s="918"/>
      <c r="R94" s="919"/>
      <c r="S94" s="919"/>
      <c r="T94" s="919"/>
      <c r="U94" s="919"/>
      <c r="V94" s="920"/>
      <c r="W94" s="918"/>
      <c r="X94" s="919"/>
      <c r="Y94" s="920"/>
      <c r="Z94" s="871"/>
      <c r="AA94" s="653"/>
    </row>
    <row r="95" spans="1:27" ht="10.199999999999999" customHeight="1" x14ac:dyDescent="0.25">
      <c r="A95" s="759">
        <v>40</v>
      </c>
      <c r="B95" s="909" t="str">
        <f>IF('Formular 4a_1'!B96="","",'Formular 4a_1'!B96)</f>
        <v/>
      </c>
      <c r="C95" s="910"/>
      <c r="D95" s="910"/>
      <c r="E95" s="910"/>
      <c r="F95" s="911"/>
      <c r="G95" s="915" t="str">
        <f>IF('Formular 4a_1'!G96="","",'Formular 4a_1'!G96)</f>
        <v/>
      </c>
      <c r="H95" s="916"/>
      <c r="I95" s="916"/>
      <c r="J95" s="916"/>
      <c r="K95" s="917"/>
      <c r="L95" s="869" t="str">
        <f>IF('Formular 4a_1'!O96="","",'Formular 4a_1'!O96)</f>
        <v/>
      </c>
      <c r="M95" s="916"/>
      <c r="N95" s="916"/>
      <c r="O95" s="916"/>
      <c r="P95" s="917"/>
      <c r="Q95" s="915" t="str">
        <f>IF('Formular 4a_1'!S96="","",'Formular 4a_1'!S96)</f>
        <v/>
      </c>
      <c r="R95" s="916"/>
      <c r="S95" s="916"/>
      <c r="T95" s="916"/>
      <c r="U95" s="916"/>
      <c r="V95" s="917"/>
      <c r="W95" s="915" t="str">
        <f>IF('Formular 4a_1'!W96="","",('Formular 4a_1'!W96))</f>
        <v/>
      </c>
      <c r="X95" s="916"/>
      <c r="Y95" s="917"/>
      <c r="Z95" s="870" t="str">
        <f>IF('Formular 4a_1'!Z96="","",'Formular 4a_1'!Z96)</f>
        <v/>
      </c>
      <c r="AA95" s="653"/>
    </row>
    <row r="96" spans="1:27" ht="10.199999999999999" customHeight="1" x14ac:dyDescent="0.25">
      <c r="A96" s="760"/>
      <c r="B96" s="912"/>
      <c r="C96" s="913"/>
      <c r="D96" s="913"/>
      <c r="E96" s="913"/>
      <c r="F96" s="914"/>
      <c r="G96" s="918"/>
      <c r="H96" s="919"/>
      <c r="I96" s="919"/>
      <c r="J96" s="919"/>
      <c r="K96" s="920"/>
      <c r="L96" s="918"/>
      <c r="M96" s="919"/>
      <c r="N96" s="919"/>
      <c r="O96" s="919"/>
      <c r="P96" s="920"/>
      <c r="Q96" s="918"/>
      <c r="R96" s="919"/>
      <c r="S96" s="919"/>
      <c r="T96" s="919"/>
      <c r="U96" s="919"/>
      <c r="V96" s="920"/>
      <c r="W96" s="918"/>
      <c r="X96" s="919"/>
      <c r="Y96" s="920"/>
      <c r="Z96" s="871"/>
      <c r="AA96" s="653"/>
    </row>
    <row r="97" spans="1:38" s="17" customFormat="1" ht="10.199999999999999" customHeight="1" x14ac:dyDescent="0.25">
      <c r="A97" s="59"/>
      <c r="B97" s="484"/>
      <c r="C97" s="484"/>
      <c r="D97" s="484"/>
      <c r="E97" s="484"/>
      <c r="F97" s="484"/>
      <c r="G97" s="476"/>
      <c r="H97" s="476"/>
      <c r="I97" s="476"/>
      <c r="J97" s="476"/>
      <c r="K97" s="476"/>
      <c r="L97" s="476"/>
      <c r="M97" s="476"/>
      <c r="N97" s="476"/>
      <c r="O97" s="476"/>
      <c r="P97" s="476"/>
      <c r="Q97" s="476"/>
      <c r="R97" s="476"/>
      <c r="S97" s="476"/>
      <c r="T97" s="476"/>
      <c r="U97" s="476"/>
      <c r="V97" s="476"/>
      <c r="W97" s="476"/>
      <c r="X97" s="476"/>
      <c r="Y97" s="476"/>
      <c r="Z97" s="476"/>
      <c r="AA97" s="653"/>
    </row>
    <row r="98" spans="1:38" ht="10.199999999999999" customHeight="1" x14ac:dyDescent="0.25">
      <c r="AA98" s="653"/>
    </row>
    <row r="99" spans="1:38" ht="10.199999999999999" customHeight="1" x14ac:dyDescent="0.25">
      <c r="B99" s="696" t="s">
        <v>5</v>
      </c>
      <c r="C99" s="696"/>
      <c r="D99" s="696"/>
      <c r="E99" s="696"/>
      <c r="F99" s="696"/>
      <c r="G99" s="696"/>
      <c r="H99" s="696"/>
      <c r="I99" s="696"/>
      <c r="J99" s="696"/>
      <c r="K99" s="696"/>
      <c r="L99" s="696"/>
      <c r="M99" s="470"/>
      <c r="N99" s="794">
        <f>SUMPRODUCT(1*(LEN(B17:B95)&gt;0))</f>
        <v>0</v>
      </c>
      <c r="O99" s="795"/>
      <c r="P99" s="470"/>
      <c r="Q99" s="470"/>
      <c r="R99" s="470"/>
      <c r="U99" s="861" t="str">
        <f>IF('Formular 4b_2'!B16&gt;"","weiter auf Seite 2","")</f>
        <v/>
      </c>
      <c r="V99" s="861"/>
      <c r="W99" s="861"/>
      <c r="X99" s="861"/>
      <c r="Y99" s="861"/>
      <c r="Z99" s="861"/>
      <c r="AA99" s="653"/>
    </row>
    <row r="100" spans="1:38" ht="10.199999999999999" customHeight="1" x14ac:dyDescent="0.25">
      <c r="B100" s="696"/>
      <c r="C100" s="696"/>
      <c r="D100" s="696"/>
      <c r="E100" s="696"/>
      <c r="F100" s="696"/>
      <c r="G100" s="696"/>
      <c r="H100" s="696"/>
      <c r="I100" s="696"/>
      <c r="J100" s="696"/>
      <c r="K100" s="696"/>
      <c r="L100" s="696"/>
      <c r="M100" s="470"/>
      <c r="N100" s="796"/>
      <c r="O100" s="797"/>
      <c r="P100" s="470"/>
      <c r="Q100" s="470"/>
      <c r="R100" s="470"/>
      <c r="U100" s="861"/>
      <c r="V100" s="861"/>
      <c r="W100" s="861"/>
      <c r="X100" s="861"/>
      <c r="Y100" s="861"/>
      <c r="Z100" s="861"/>
      <c r="AA100" s="653"/>
    </row>
    <row r="101" spans="1:38" ht="10.199999999999999" customHeight="1" x14ac:dyDescent="0.25">
      <c r="AA101" s="653"/>
    </row>
    <row r="102" spans="1:38" ht="10.199999999999999" customHeight="1" x14ac:dyDescent="0.25">
      <c r="B102" s="693" t="s">
        <v>44</v>
      </c>
      <c r="C102" s="693"/>
      <c r="D102" s="693"/>
      <c r="E102" s="693"/>
      <c r="F102" s="693"/>
      <c r="G102" s="693"/>
      <c r="H102" s="693"/>
      <c r="I102" s="693"/>
      <c r="J102" s="693"/>
      <c r="K102" s="693"/>
      <c r="L102" s="693"/>
      <c r="N102" s="794">
        <f>COUNTIF(Z17:Z95,"w")</f>
        <v>0</v>
      </c>
      <c r="O102" s="795"/>
      <c r="Q102" s="788" t="str">
        <f>IF(N102&lt;1,"",N102/N99)</f>
        <v/>
      </c>
      <c r="R102" s="789"/>
      <c r="AA102" s="653"/>
    </row>
    <row r="103" spans="1:38" ht="10.199999999999999" customHeight="1" x14ac:dyDescent="0.25">
      <c r="B103" s="693"/>
      <c r="C103" s="693"/>
      <c r="D103" s="693"/>
      <c r="E103" s="693"/>
      <c r="F103" s="693"/>
      <c r="G103" s="693"/>
      <c r="H103" s="693"/>
      <c r="I103" s="693"/>
      <c r="J103" s="693"/>
      <c r="K103" s="693"/>
      <c r="L103" s="693"/>
      <c r="N103" s="796"/>
      <c r="O103" s="797"/>
      <c r="Q103" s="790"/>
      <c r="R103" s="791"/>
      <c r="AA103" s="653"/>
    </row>
    <row r="104" spans="1:38" ht="10.199999999999999" customHeight="1" x14ac:dyDescent="0.25">
      <c r="AA104" s="653"/>
      <c r="AB104" s="3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10.199999999999999" customHeight="1" x14ac:dyDescent="0.25">
      <c r="B105" s="693" t="s">
        <v>45</v>
      </c>
      <c r="C105" s="693"/>
      <c r="D105" s="693"/>
      <c r="E105" s="693"/>
      <c r="F105" s="693"/>
      <c r="G105" s="693"/>
      <c r="H105" s="693"/>
      <c r="I105" s="693"/>
      <c r="J105" s="693"/>
      <c r="K105" s="693"/>
      <c r="L105" s="693"/>
      <c r="N105" s="794">
        <f>COUNTIF(Z17:Z95,"m")</f>
        <v>0</v>
      </c>
      <c r="O105" s="795"/>
      <c r="Q105" s="788" t="str">
        <f>IF(N105&lt;1,"",N105/N99)</f>
        <v/>
      </c>
      <c r="R105" s="789"/>
      <c r="AA105" s="653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ht="10.199999999999999" customHeight="1" x14ac:dyDescent="0.25">
      <c r="B106" s="693"/>
      <c r="C106" s="693"/>
      <c r="D106" s="693"/>
      <c r="E106" s="693"/>
      <c r="F106" s="693"/>
      <c r="G106" s="693"/>
      <c r="H106" s="693"/>
      <c r="I106" s="693"/>
      <c r="J106" s="693"/>
      <c r="K106" s="693"/>
      <c r="L106" s="693"/>
      <c r="N106" s="796"/>
      <c r="O106" s="797"/>
      <c r="Q106" s="790"/>
      <c r="R106" s="791"/>
      <c r="AA106" s="653"/>
      <c r="AB106" s="596"/>
      <c r="AC106" s="596"/>
      <c r="AD106" s="33"/>
      <c r="AE106" s="4"/>
      <c r="AF106" s="471"/>
      <c r="AG106" s="471"/>
      <c r="AH106" s="471"/>
      <c r="AI106" s="471"/>
      <c r="AJ106" s="4"/>
      <c r="AK106" s="4"/>
      <c r="AL106" s="4"/>
    </row>
    <row r="107" spans="1:38" ht="10.199999999999999" customHeight="1" x14ac:dyDescent="0.25">
      <c r="AA107" s="653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10.199999999999999" customHeight="1" x14ac:dyDescent="0.25">
      <c r="B108" s="721" t="s">
        <v>52</v>
      </c>
      <c r="C108" s="693"/>
      <c r="D108" s="693"/>
      <c r="E108" s="693"/>
      <c r="F108" s="693"/>
      <c r="G108" s="693"/>
      <c r="H108" s="693"/>
      <c r="I108" s="693"/>
      <c r="J108" s="693"/>
      <c r="K108" s="693"/>
      <c r="L108" s="693"/>
      <c r="M108" s="693"/>
      <c r="N108" s="693"/>
      <c r="O108" s="693"/>
      <c r="P108" s="693"/>
      <c r="Q108" s="693"/>
      <c r="R108" s="693"/>
      <c r="S108" s="876" t="e">
        <f>IF(Dienststellendaten!G58&lt;1,"",Dienststellendaten!G58)</f>
        <v>#VALUE!</v>
      </c>
      <c r="T108" s="877"/>
      <c r="U108" s="877"/>
      <c r="V108" s="721" t="s">
        <v>53</v>
      </c>
      <c r="W108" s="693"/>
      <c r="X108" s="693"/>
      <c r="Y108" s="693"/>
      <c r="Z108" s="693"/>
      <c r="AA108" s="653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10.199999999999999" customHeight="1" x14ac:dyDescent="0.25">
      <c r="B109" s="693"/>
      <c r="C109" s="693"/>
      <c r="D109" s="693"/>
      <c r="E109" s="693"/>
      <c r="F109" s="693"/>
      <c r="G109" s="693"/>
      <c r="H109" s="693"/>
      <c r="I109" s="693"/>
      <c r="J109" s="693"/>
      <c r="K109" s="693"/>
      <c r="L109" s="693"/>
      <c r="M109" s="693"/>
      <c r="N109" s="693"/>
      <c r="O109" s="693"/>
      <c r="P109" s="693"/>
      <c r="Q109" s="693"/>
      <c r="R109" s="693"/>
      <c r="S109" s="878"/>
      <c r="T109" s="878"/>
      <c r="U109" s="878"/>
      <c r="V109" s="693"/>
      <c r="W109" s="693"/>
      <c r="X109" s="693"/>
      <c r="Y109" s="693"/>
      <c r="Z109" s="693"/>
      <c r="AA109" s="653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ht="10.199999999999999" customHeight="1" x14ac:dyDescent="0.25">
      <c r="B110" s="721" t="s">
        <v>54</v>
      </c>
      <c r="C110" s="721"/>
      <c r="D110" s="721"/>
      <c r="E110" s="721"/>
      <c r="F110" s="721"/>
      <c r="G110" s="721"/>
      <c r="H110" s="721"/>
      <c r="I110" s="721"/>
      <c r="J110" s="721"/>
      <c r="K110" s="721"/>
      <c r="L110" s="721"/>
      <c r="M110" s="721"/>
      <c r="AA110" s="653"/>
      <c r="AB110" s="4"/>
      <c r="AC110" s="4"/>
      <c r="AD110" s="19"/>
      <c r="AE110" s="4"/>
      <c r="AF110" s="4"/>
      <c r="AG110" s="4"/>
      <c r="AH110" s="4"/>
      <c r="AI110" s="4"/>
      <c r="AJ110" s="4"/>
      <c r="AK110" s="4"/>
      <c r="AL110" s="4"/>
    </row>
    <row r="111" spans="1:38" ht="10.199999999999999" customHeight="1" x14ac:dyDescent="0.25">
      <c r="B111" s="721"/>
      <c r="C111" s="721"/>
      <c r="D111" s="721"/>
      <c r="E111" s="721"/>
      <c r="F111" s="721"/>
      <c r="G111" s="721"/>
      <c r="H111" s="721"/>
      <c r="I111" s="721"/>
      <c r="J111" s="721"/>
      <c r="K111" s="721"/>
      <c r="L111" s="721"/>
      <c r="M111" s="721"/>
      <c r="AA111" s="653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ht="10.199999999999999" customHeight="1" x14ac:dyDescent="0.25">
      <c r="AA112" s="653"/>
    </row>
    <row r="113" spans="2:27" ht="10.199999999999999" customHeight="1" x14ac:dyDescent="0.25">
      <c r="B113" s="596"/>
      <c r="C113" s="596"/>
      <c r="D113" s="596"/>
      <c r="E113" s="596"/>
      <c r="F113" s="596"/>
      <c r="G113" s="596"/>
      <c r="J113" s="596"/>
      <c r="K113" s="596"/>
      <c r="L113" s="596"/>
      <c r="M113" s="596"/>
      <c r="N113" s="596"/>
      <c r="O113" s="596"/>
      <c r="R113" s="596"/>
      <c r="S113" s="596"/>
      <c r="T113" s="596"/>
      <c r="U113" s="596"/>
      <c r="V113" s="596"/>
      <c r="W113" s="596"/>
      <c r="AA113" s="653"/>
    </row>
    <row r="114" spans="2:27" ht="10.199999999999999" customHeight="1" x14ac:dyDescent="0.25">
      <c r="B114" s="627"/>
      <c r="C114" s="627"/>
      <c r="D114" s="627"/>
      <c r="E114" s="627"/>
      <c r="F114" s="627"/>
      <c r="G114" s="627"/>
      <c r="J114" s="627"/>
      <c r="K114" s="627"/>
      <c r="L114" s="627"/>
      <c r="M114" s="627"/>
      <c r="N114" s="627"/>
      <c r="O114" s="627"/>
      <c r="R114" s="627"/>
      <c r="S114" s="627"/>
      <c r="T114" s="627"/>
      <c r="U114" s="627"/>
      <c r="V114" s="627"/>
      <c r="W114" s="627"/>
      <c r="AA114" s="653"/>
    </row>
    <row r="115" spans="2:27" ht="10.199999999999999" customHeight="1" x14ac:dyDescent="0.25">
      <c r="AA115" s="653"/>
    </row>
    <row r="116" spans="2:27" ht="10.199999999999999" customHeight="1" x14ac:dyDescent="0.25">
      <c r="B116" s="591" t="s">
        <v>0</v>
      </c>
      <c r="C116" s="591"/>
      <c r="D116" s="591"/>
      <c r="E116" s="591"/>
      <c r="F116" s="591"/>
      <c r="G116" s="591"/>
      <c r="H116" s="118"/>
      <c r="I116" s="118"/>
      <c r="J116" s="591" t="s">
        <v>454</v>
      </c>
      <c r="K116" s="591"/>
      <c r="L116" s="591"/>
      <c r="M116" s="591"/>
      <c r="N116" s="591"/>
      <c r="O116" s="591"/>
      <c r="P116" s="118"/>
      <c r="Q116" s="118"/>
      <c r="R116" s="591" t="s">
        <v>454</v>
      </c>
      <c r="S116" s="591"/>
      <c r="T116" s="591"/>
      <c r="U116" s="591"/>
      <c r="V116" s="591"/>
      <c r="W116" s="591"/>
      <c r="AA116" s="653"/>
    </row>
    <row r="117" spans="2:27" ht="10.199999999999999" customHeight="1" thickBot="1" x14ac:dyDescent="0.3">
      <c r="AA117" s="653"/>
    </row>
    <row r="118" spans="2:27" ht="10.199999999999999" customHeight="1" x14ac:dyDescent="0.25">
      <c r="B118" s="892" t="s">
        <v>1</v>
      </c>
      <c r="C118" s="543"/>
      <c r="D118" s="543"/>
      <c r="E118" s="543"/>
      <c r="F118" s="543"/>
      <c r="G118" s="39"/>
      <c r="H118" s="39"/>
      <c r="I118" s="3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"/>
      <c r="AA118" s="653"/>
    </row>
    <row r="119" spans="2:27" ht="10.199999999999999" customHeight="1" x14ac:dyDescent="0.25">
      <c r="B119" s="875"/>
      <c r="C119" s="546"/>
      <c r="D119" s="546"/>
      <c r="E119" s="546"/>
      <c r="F119" s="546"/>
      <c r="G119" s="38"/>
      <c r="H119" s="38"/>
      <c r="I119" s="38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653"/>
    </row>
    <row r="120" spans="2:27" ht="10.199999999999999" customHeight="1" x14ac:dyDescent="0.25">
      <c r="B120" s="875" t="s">
        <v>48</v>
      </c>
      <c r="C120" s="546"/>
      <c r="D120" s="546"/>
      <c r="E120" s="4"/>
      <c r="F120" s="857" t="str">
        <f>IF(Dienststellendaten!G56&lt;1,"",Dienststellendaten!G56)</f>
        <v/>
      </c>
      <c r="G120" s="857"/>
      <c r="H120" s="921"/>
      <c r="I120" s="546" t="s">
        <v>50</v>
      </c>
      <c r="J120" s="546"/>
      <c r="K120" s="546"/>
      <c r="L120" s="546"/>
      <c r="M120" s="546"/>
      <c r="N120" s="546"/>
      <c r="O120" s="546"/>
      <c r="P120" s="4"/>
      <c r="Q120" s="4"/>
      <c r="R120" s="546" t="s">
        <v>2</v>
      </c>
      <c r="S120" s="546"/>
      <c r="T120" s="546"/>
      <c r="U120" s="742"/>
      <c r="V120" s="742"/>
      <c r="W120" s="925"/>
      <c r="X120" s="4"/>
      <c r="Y120" s="4"/>
      <c r="Z120" s="5"/>
      <c r="AA120" s="653"/>
    </row>
    <row r="121" spans="2:27" ht="10.199999999999999" customHeight="1" x14ac:dyDescent="0.25">
      <c r="B121" s="875"/>
      <c r="C121" s="546"/>
      <c r="D121" s="546"/>
      <c r="E121" s="4"/>
      <c r="F121" s="922"/>
      <c r="G121" s="922"/>
      <c r="H121" s="923"/>
      <c r="I121" s="546"/>
      <c r="J121" s="546"/>
      <c r="K121" s="546"/>
      <c r="L121" s="546"/>
      <c r="M121" s="546"/>
      <c r="N121" s="546"/>
      <c r="O121" s="546"/>
      <c r="P121" s="4"/>
      <c r="Q121" s="4"/>
      <c r="R121" s="546"/>
      <c r="S121" s="546"/>
      <c r="T121" s="546"/>
      <c r="U121" s="926"/>
      <c r="V121" s="926"/>
      <c r="W121" s="927"/>
      <c r="X121" s="4"/>
      <c r="Y121" s="4"/>
      <c r="Z121" s="5"/>
      <c r="AA121" s="653"/>
    </row>
    <row r="122" spans="2:27" ht="9.6" customHeight="1" x14ac:dyDescent="0.25">
      <c r="B122" s="40"/>
      <c r="C122" s="35"/>
      <c r="D122" s="35"/>
      <c r="E122" s="35"/>
      <c r="F122" s="29"/>
      <c r="G122" s="29"/>
      <c r="H122" s="29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653"/>
    </row>
    <row r="123" spans="2:27" ht="10.199999999999999" customHeight="1" x14ac:dyDescent="0.25">
      <c r="B123" s="874" t="s">
        <v>49</v>
      </c>
      <c r="C123" s="546"/>
      <c r="D123" s="546"/>
      <c r="E123" s="37"/>
      <c r="F123" s="857" t="str">
        <f>IF(Dienststellendaten!G60&lt;1,"",Dienststellendaten!G60)</f>
        <v/>
      </c>
      <c r="G123" s="857"/>
      <c r="H123" s="576"/>
      <c r="I123" s="4"/>
      <c r="J123" s="4"/>
      <c r="K123" s="4"/>
      <c r="L123" s="4"/>
      <c r="M123" s="4"/>
      <c r="N123" s="4"/>
      <c r="O123" s="4"/>
      <c r="P123" s="4"/>
      <c r="Q123" s="546" t="s">
        <v>51</v>
      </c>
      <c r="R123" s="546"/>
      <c r="S123" s="546"/>
      <c r="T123" s="546"/>
      <c r="U123" s="857" t="str">
        <f>IF(Dienststellendaten!G62&lt;1,"",Dienststellendaten!G62)</f>
        <v/>
      </c>
      <c r="V123" s="857"/>
      <c r="W123" s="587"/>
      <c r="X123" s="4"/>
      <c r="Y123" s="4"/>
      <c r="Z123" s="5"/>
      <c r="AA123" s="653"/>
    </row>
    <row r="124" spans="2:27" ht="10.199999999999999" customHeight="1" x14ac:dyDescent="0.25">
      <c r="B124" s="875"/>
      <c r="C124" s="546"/>
      <c r="D124" s="546"/>
      <c r="E124" s="35"/>
      <c r="F124" s="922"/>
      <c r="G124" s="922"/>
      <c r="H124" s="924"/>
      <c r="I124" s="4"/>
      <c r="J124" s="4"/>
      <c r="K124" s="4"/>
      <c r="L124" s="4"/>
      <c r="M124" s="4"/>
      <c r="N124" s="4"/>
      <c r="O124" s="4"/>
      <c r="P124" s="4"/>
      <c r="Q124" s="546"/>
      <c r="R124" s="546"/>
      <c r="S124" s="546"/>
      <c r="T124" s="546"/>
      <c r="U124" s="922"/>
      <c r="V124" s="922"/>
      <c r="W124" s="928"/>
      <c r="X124" s="4"/>
      <c r="Y124" s="4"/>
      <c r="Z124" s="5"/>
      <c r="AA124" s="653"/>
    </row>
    <row r="125" spans="2:27" ht="10.199999999999999" customHeight="1" thickBot="1" x14ac:dyDescent="0.3">
      <c r="B125" s="41"/>
      <c r="C125" s="42"/>
      <c r="D125" s="42"/>
      <c r="E125" s="42"/>
      <c r="F125" s="43"/>
      <c r="G125" s="43"/>
      <c r="H125" s="43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7"/>
      <c r="AA125" s="653"/>
    </row>
    <row r="126" spans="2:27" ht="10.199999999999999" customHeight="1" x14ac:dyDescent="0.25">
      <c r="B126" s="698" t="s">
        <v>8</v>
      </c>
      <c r="C126" s="698"/>
      <c r="D126" s="698"/>
      <c r="E126" s="698"/>
      <c r="F126" s="698"/>
      <c r="G126" s="698"/>
      <c r="H126" s="698"/>
      <c r="I126" s="698"/>
      <c r="J126" s="698"/>
      <c r="K126" s="698"/>
      <c r="AA126" s="653"/>
    </row>
    <row r="127" spans="2:27" ht="10.199999999999999" customHeight="1" x14ac:dyDescent="0.25">
      <c r="B127" s="698"/>
      <c r="C127" s="698"/>
      <c r="D127" s="698"/>
      <c r="E127" s="698"/>
      <c r="F127" s="698"/>
      <c r="G127" s="698"/>
      <c r="H127" s="698"/>
      <c r="I127" s="698"/>
      <c r="J127" s="698"/>
      <c r="K127" s="698"/>
      <c r="AA127" s="653"/>
    </row>
    <row r="128" spans="2:27" ht="10.199999999999999" customHeight="1" x14ac:dyDescent="0.25">
      <c r="B128" s="610" t="s">
        <v>9</v>
      </c>
      <c r="C128" s="610"/>
      <c r="D128" s="610"/>
      <c r="E128" s="610"/>
      <c r="F128" s="610"/>
      <c r="G128" s="610"/>
      <c r="H128" s="610"/>
      <c r="I128" s="610"/>
      <c r="J128" s="610"/>
      <c r="K128" s="610"/>
      <c r="L128" s="510"/>
      <c r="M128" s="510"/>
      <c r="AA128" s="653"/>
    </row>
    <row r="129" spans="2:27" ht="10.199999999999999" customHeight="1" x14ac:dyDescent="0.25">
      <c r="B129" s="510"/>
      <c r="C129" s="510"/>
      <c r="D129" s="510"/>
      <c r="E129" s="510"/>
      <c r="F129" s="510"/>
      <c r="G129" s="510"/>
      <c r="H129" s="510"/>
      <c r="I129" s="510"/>
      <c r="J129" s="510"/>
      <c r="K129" s="510"/>
      <c r="L129" s="510"/>
      <c r="M129" s="510"/>
      <c r="AA129" s="653"/>
    </row>
    <row r="130" spans="2:27" ht="10.199999999999999" customHeight="1" x14ac:dyDescent="0.25">
      <c r="AA130" s="653"/>
    </row>
    <row r="131" spans="2:27" ht="10.199999999999999" customHeight="1" x14ac:dyDescent="0.25">
      <c r="AA131" s="653"/>
    </row>
    <row r="132" spans="2:27" ht="10.199999999999999" customHeight="1" x14ac:dyDescent="0.25"/>
    <row r="133" spans="2:27" ht="10.199999999999999" customHeight="1" x14ac:dyDescent="0.25"/>
    <row r="134" spans="2:27" ht="10.199999999999999" customHeight="1" x14ac:dyDescent="0.25"/>
    <row r="135" spans="2:27" ht="10.199999999999999" customHeight="1" x14ac:dyDescent="0.25"/>
    <row r="136" spans="2:27" ht="10.199999999999999" customHeight="1" x14ac:dyDescent="0.25"/>
    <row r="137" spans="2:27" ht="10.199999999999999" customHeight="1" x14ac:dyDescent="0.25"/>
    <row r="138" spans="2:27" ht="10.199999999999999" customHeight="1" x14ac:dyDescent="0.25"/>
    <row r="139" spans="2:27" ht="10.199999999999999" customHeight="1" x14ac:dyDescent="0.25"/>
    <row r="140" spans="2:27" ht="10.199999999999999" customHeight="1" x14ac:dyDescent="0.25"/>
    <row r="141" spans="2:27" ht="10.199999999999999" customHeight="1" x14ac:dyDescent="0.25"/>
    <row r="142" spans="2:27" ht="10.199999999999999" customHeight="1" x14ac:dyDescent="0.25"/>
    <row r="143" spans="2:27" ht="10.199999999999999" customHeight="1" x14ac:dyDescent="0.25"/>
    <row r="144" spans="2:27" ht="10.199999999999999" customHeight="1" x14ac:dyDescent="0.25"/>
    <row r="145" ht="10.199999999999999" customHeight="1" x14ac:dyDescent="0.25"/>
    <row r="146" ht="10.199999999999999" customHeight="1" x14ac:dyDescent="0.25"/>
    <row r="147" ht="10.199999999999999" customHeight="1" x14ac:dyDescent="0.25"/>
    <row r="148" ht="10.199999999999999" customHeight="1" x14ac:dyDescent="0.25"/>
    <row r="149" ht="10.199999999999999" customHeight="1" x14ac:dyDescent="0.25"/>
    <row r="150" ht="10.199999999999999" customHeight="1" x14ac:dyDescent="0.25"/>
    <row r="151" ht="10.199999999999999" customHeight="1" x14ac:dyDescent="0.25"/>
    <row r="152" ht="10.199999999999999" customHeight="1" x14ac:dyDescent="0.25"/>
    <row r="153" ht="10.199999999999999" customHeight="1" x14ac:dyDescent="0.25"/>
    <row r="154" ht="10.199999999999999" customHeight="1" x14ac:dyDescent="0.25"/>
    <row r="155" ht="10.199999999999999" customHeight="1" x14ac:dyDescent="0.25"/>
    <row r="156" ht="10.199999999999999" customHeight="1" x14ac:dyDescent="0.25"/>
    <row r="157" ht="10.199999999999999" customHeight="1" x14ac:dyDescent="0.25"/>
    <row r="158" ht="10.199999999999999" customHeight="1" x14ac:dyDescent="0.25"/>
  </sheetData>
  <sheetProtection algorithmName="SHA-512" hashValue="HmVbsxcqaHM0xA7JFeWh+A0UX4O84xxpOgTvnXSCGntaXhO3dxQHh+ybJTVAOPTaEkXJxoBDJUD0XiCwJlSA+w==" saltValue="9mMh8G9qBsHY3uS/rAOnNA==" spinCount="100000" sheet="1" objects="1" scenarios="1" selectLockedCells="1"/>
  <mergeCells count="332">
    <mergeCell ref="A73:A74"/>
    <mergeCell ref="B73:F74"/>
    <mergeCell ref="G73:K74"/>
    <mergeCell ref="L73:P74"/>
    <mergeCell ref="Q73:V74"/>
    <mergeCell ref="W73:Y74"/>
    <mergeCell ref="Z73:Z74"/>
    <mergeCell ref="A75:A76"/>
    <mergeCell ref="B75:F76"/>
    <mergeCell ref="G75:K76"/>
    <mergeCell ref="L75:P76"/>
    <mergeCell ref="Q75:V76"/>
    <mergeCell ref="W75:Y76"/>
    <mergeCell ref="Z75:Z76"/>
    <mergeCell ref="A69:A70"/>
    <mergeCell ref="B69:F70"/>
    <mergeCell ref="G69:K70"/>
    <mergeCell ref="L69:P70"/>
    <mergeCell ref="Q69:V70"/>
    <mergeCell ref="W69:Y70"/>
    <mergeCell ref="Z69:Z70"/>
    <mergeCell ref="A71:A72"/>
    <mergeCell ref="B71:F72"/>
    <mergeCell ref="G71:K72"/>
    <mergeCell ref="L71:P72"/>
    <mergeCell ref="Q71:V72"/>
    <mergeCell ref="W71:Y72"/>
    <mergeCell ref="Z71:Z72"/>
    <mergeCell ref="A65:A66"/>
    <mergeCell ref="B65:F66"/>
    <mergeCell ref="G65:K66"/>
    <mergeCell ref="L65:P66"/>
    <mergeCell ref="Q65:V66"/>
    <mergeCell ref="W65:Y66"/>
    <mergeCell ref="Z65:Z66"/>
    <mergeCell ref="A67:A68"/>
    <mergeCell ref="B67:F68"/>
    <mergeCell ref="G67:K68"/>
    <mergeCell ref="L67:P68"/>
    <mergeCell ref="Q67:V68"/>
    <mergeCell ref="W67:Y68"/>
    <mergeCell ref="Z67:Z68"/>
    <mergeCell ref="B4:D4"/>
    <mergeCell ref="B8:Z9"/>
    <mergeCell ref="B10:Z11"/>
    <mergeCell ref="B2:C3"/>
    <mergeCell ref="E2:G3"/>
    <mergeCell ref="I2:S3"/>
    <mergeCell ref="V2:Y3"/>
    <mergeCell ref="E4:G4"/>
    <mergeCell ref="I4:S4"/>
    <mergeCell ref="V4:Y5"/>
    <mergeCell ref="A14:A16"/>
    <mergeCell ref="B14:F16"/>
    <mergeCell ref="G14:K16"/>
    <mergeCell ref="L14:P16"/>
    <mergeCell ref="Q14:V16"/>
    <mergeCell ref="W14:Y16"/>
    <mergeCell ref="Z14:Z16"/>
    <mergeCell ref="Z17:Z18"/>
    <mergeCell ref="A19:A20"/>
    <mergeCell ref="B19:F20"/>
    <mergeCell ref="G19:K20"/>
    <mergeCell ref="L19:P20"/>
    <mergeCell ref="Q19:V20"/>
    <mergeCell ref="W19:Y20"/>
    <mergeCell ref="Z19:Z20"/>
    <mergeCell ref="A17:A18"/>
    <mergeCell ref="B17:F18"/>
    <mergeCell ref="G17:K18"/>
    <mergeCell ref="L17:P18"/>
    <mergeCell ref="Q17:V18"/>
    <mergeCell ref="W17:Y18"/>
    <mergeCell ref="Z21:Z22"/>
    <mergeCell ref="A23:A24"/>
    <mergeCell ref="B23:F24"/>
    <mergeCell ref="G23:K24"/>
    <mergeCell ref="L23:P24"/>
    <mergeCell ref="Q23:V24"/>
    <mergeCell ref="W23:Y24"/>
    <mergeCell ref="Z23:Z24"/>
    <mergeCell ref="A21:A22"/>
    <mergeCell ref="B21:F22"/>
    <mergeCell ref="G21:K22"/>
    <mergeCell ref="L21:P22"/>
    <mergeCell ref="Q21:V22"/>
    <mergeCell ref="W21:Y22"/>
    <mergeCell ref="Z25:Z26"/>
    <mergeCell ref="A27:A28"/>
    <mergeCell ref="B27:F28"/>
    <mergeCell ref="G27:K28"/>
    <mergeCell ref="L27:P28"/>
    <mergeCell ref="Q27:V28"/>
    <mergeCell ref="W27:Y28"/>
    <mergeCell ref="Z27:Z28"/>
    <mergeCell ref="A25:A26"/>
    <mergeCell ref="B25:F26"/>
    <mergeCell ref="G25:K26"/>
    <mergeCell ref="L25:P26"/>
    <mergeCell ref="Q25:V26"/>
    <mergeCell ref="W25:Y26"/>
    <mergeCell ref="Z29:Z30"/>
    <mergeCell ref="A31:A32"/>
    <mergeCell ref="B31:F32"/>
    <mergeCell ref="G31:K32"/>
    <mergeCell ref="L31:P32"/>
    <mergeCell ref="Q31:V32"/>
    <mergeCell ref="W31:Y32"/>
    <mergeCell ref="Z31:Z32"/>
    <mergeCell ref="A29:A30"/>
    <mergeCell ref="B29:F30"/>
    <mergeCell ref="G29:K30"/>
    <mergeCell ref="L29:P30"/>
    <mergeCell ref="Q29:V30"/>
    <mergeCell ref="W29:Y30"/>
    <mergeCell ref="Z33:Z34"/>
    <mergeCell ref="A35:A36"/>
    <mergeCell ref="B35:F36"/>
    <mergeCell ref="G35:K36"/>
    <mergeCell ref="L35:P36"/>
    <mergeCell ref="Q35:V36"/>
    <mergeCell ref="W35:Y36"/>
    <mergeCell ref="Z35:Z36"/>
    <mergeCell ref="A33:A34"/>
    <mergeCell ref="B33:F34"/>
    <mergeCell ref="G33:K34"/>
    <mergeCell ref="L33:P34"/>
    <mergeCell ref="Q33:V34"/>
    <mergeCell ref="W33:Y34"/>
    <mergeCell ref="Z37:Z38"/>
    <mergeCell ref="A39:A40"/>
    <mergeCell ref="B39:F40"/>
    <mergeCell ref="G39:K40"/>
    <mergeCell ref="L39:P40"/>
    <mergeCell ref="Q39:V40"/>
    <mergeCell ref="W39:Y40"/>
    <mergeCell ref="Z39:Z40"/>
    <mergeCell ref="A37:A38"/>
    <mergeCell ref="B37:F38"/>
    <mergeCell ref="G37:K38"/>
    <mergeCell ref="L37:P38"/>
    <mergeCell ref="Q37:V38"/>
    <mergeCell ref="W37:Y38"/>
    <mergeCell ref="Z41:Z42"/>
    <mergeCell ref="A43:A44"/>
    <mergeCell ref="B43:F44"/>
    <mergeCell ref="G43:K44"/>
    <mergeCell ref="L43:P44"/>
    <mergeCell ref="Q43:V44"/>
    <mergeCell ref="W43:Y44"/>
    <mergeCell ref="Z43:Z44"/>
    <mergeCell ref="A41:A42"/>
    <mergeCell ref="B41:F42"/>
    <mergeCell ref="G41:K42"/>
    <mergeCell ref="L41:P42"/>
    <mergeCell ref="Q41:V42"/>
    <mergeCell ref="W41:Y42"/>
    <mergeCell ref="Z45:Z46"/>
    <mergeCell ref="A47:A48"/>
    <mergeCell ref="B47:F48"/>
    <mergeCell ref="G47:K48"/>
    <mergeCell ref="L47:P48"/>
    <mergeCell ref="Q47:V48"/>
    <mergeCell ref="W47:Y48"/>
    <mergeCell ref="Z47:Z48"/>
    <mergeCell ref="A45:A46"/>
    <mergeCell ref="B45:F46"/>
    <mergeCell ref="G45:K46"/>
    <mergeCell ref="L45:P46"/>
    <mergeCell ref="Q45:V46"/>
    <mergeCell ref="W45:Y46"/>
    <mergeCell ref="Z49:Z50"/>
    <mergeCell ref="A51:A52"/>
    <mergeCell ref="B51:F52"/>
    <mergeCell ref="G51:K52"/>
    <mergeCell ref="L51:P52"/>
    <mergeCell ref="Q51:V52"/>
    <mergeCell ref="W51:Y52"/>
    <mergeCell ref="Z51:Z52"/>
    <mergeCell ref="A49:A50"/>
    <mergeCell ref="B49:F50"/>
    <mergeCell ref="G49:K50"/>
    <mergeCell ref="L49:P50"/>
    <mergeCell ref="Q49:V50"/>
    <mergeCell ref="W49:Y50"/>
    <mergeCell ref="Z53:Z54"/>
    <mergeCell ref="A55:A56"/>
    <mergeCell ref="B55:F56"/>
    <mergeCell ref="G55:K56"/>
    <mergeCell ref="L55:P56"/>
    <mergeCell ref="Q55:V56"/>
    <mergeCell ref="W55:Y56"/>
    <mergeCell ref="Z55:Z56"/>
    <mergeCell ref="A53:A54"/>
    <mergeCell ref="B53:F54"/>
    <mergeCell ref="G53:K54"/>
    <mergeCell ref="L53:P54"/>
    <mergeCell ref="Q53:V54"/>
    <mergeCell ref="W53:Y54"/>
    <mergeCell ref="Z57:Z58"/>
    <mergeCell ref="A59:A60"/>
    <mergeCell ref="B59:F60"/>
    <mergeCell ref="G59:K60"/>
    <mergeCell ref="L59:P60"/>
    <mergeCell ref="Q59:V60"/>
    <mergeCell ref="W59:Y60"/>
    <mergeCell ref="Z59:Z60"/>
    <mergeCell ref="A57:A58"/>
    <mergeCell ref="B57:F58"/>
    <mergeCell ref="G57:K58"/>
    <mergeCell ref="L57:P58"/>
    <mergeCell ref="Q57:V58"/>
    <mergeCell ref="W57:Y58"/>
    <mergeCell ref="Z61:Z62"/>
    <mergeCell ref="A63:A64"/>
    <mergeCell ref="B63:F64"/>
    <mergeCell ref="G63:K64"/>
    <mergeCell ref="L63:P64"/>
    <mergeCell ref="Q63:V64"/>
    <mergeCell ref="W63:Y64"/>
    <mergeCell ref="Z63:Z64"/>
    <mergeCell ref="A61:A62"/>
    <mergeCell ref="B61:F62"/>
    <mergeCell ref="G61:K62"/>
    <mergeCell ref="L61:P62"/>
    <mergeCell ref="Q61:V62"/>
    <mergeCell ref="W61:Y62"/>
    <mergeCell ref="AB106:AC106"/>
    <mergeCell ref="S108:U109"/>
    <mergeCell ref="V108:Z109"/>
    <mergeCell ref="B110:M111"/>
    <mergeCell ref="B113:G114"/>
    <mergeCell ref="J113:O114"/>
    <mergeCell ref="R113:W114"/>
    <mergeCell ref="B99:L100"/>
    <mergeCell ref="N99:O100"/>
    <mergeCell ref="B102:L103"/>
    <mergeCell ref="N102:O103"/>
    <mergeCell ref="Q102:R103"/>
    <mergeCell ref="B105:L106"/>
    <mergeCell ref="N105:O106"/>
    <mergeCell ref="Q105:R106"/>
    <mergeCell ref="B108:R109"/>
    <mergeCell ref="U99:Z100"/>
    <mergeCell ref="AA1:AA131"/>
    <mergeCell ref="B123:D124"/>
    <mergeCell ref="Q123:T124"/>
    <mergeCell ref="B126:K127"/>
    <mergeCell ref="B128:M129"/>
    <mergeCell ref="B116:G116"/>
    <mergeCell ref="J116:O116"/>
    <mergeCell ref="R116:W116"/>
    <mergeCell ref="B118:F119"/>
    <mergeCell ref="B120:D121"/>
    <mergeCell ref="I120:O121"/>
    <mergeCell ref="R120:T121"/>
    <mergeCell ref="F120:H121"/>
    <mergeCell ref="F123:H124"/>
    <mergeCell ref="U120:W121"/>
    <mergeCell ref="U123:W124"/>
    <mergeCell ref="B77:F78"/>
    <mergeCell ref="G77:K78"/>
    <mergeCell ref="L77:P78"/>
    <mergeCell ref="Q77:V78"/>
    <mergeCell ref="W77:Y78"/>
    <mergeCell ref="Z77:Z78"/>
    <mergeCell ref="A79:A80"/>
    <mergeCell ref="B79:F80"/>
    <mergeCell ref="G79:K80"/>
    <mergeCell ref="L79:P80"/>
    <mergeCell ref="Q79:V80"/>
    <mergeCell ref="W79:Y80"/>
    <mergeCell ref="Z79:Z80"/>
    <mergeCell ref="A85:A86"/>
    <mergeCell ref="B85:F86"/>
    <mergeCell ref="G85:K86"/>
    <mergeCell ref="L85:P86"/>
    <mergeCell ref="Q85:V86"/>
    <mergeCell ref="W85:Y86"/>
    <mergeCell ref="Z85:Z86"/>
    <mergeCell ref="B6:T7"/>
    <mergeCell ref="V6:Y7"/>
    <mergeCell ref="A81:A82"/>
    <mergeCell ref="B81:F82"/>
    <mergeCell ref="G81:K82"/>
    <mergeCell ref="L81:P82"/>
    <mergeCell ref="Q81:V82"/>
    <mergeCell ref="W81:Y82"/>
    <mergeCell ref="Z81:Z82"/>
    <mergeCell ref="A83:A84"/>
    <mergeCell ref="B83:F84"/>
    <mergeCell ref="G83:K84"/>
    <mergeCell ref="L83:P84"/>
    <mergeCell ref="Q83:V84"/>
    <mergeCell ref="W83:Y84"/>
    <mergeCell ref="Z83:Z84"/>
    <mergeCell ref="A77:A78"/>
    <mergeCell ref="A87:A88"/>
    <mergeCell ref="B87:F88"/>
    <mergeCell ref="G87:K88"/>
    <mergeCell ref="L87:P88"/>
    <mergeCell ref="Q87:V88"/>
    <mergeCell ref="W87:Y88"/>
    <mergeCell ref="Z87:Z88"/>
    <mergeCell ref="A89:A90"/>
    <mergeCell ref="B89:F90"/>
    <mergeCell ref="G89:K90"/>
    <mergeCell ref="L89:P90"/>
    <mergeCell ref="Q89:V90"/>
    <mergeCell ref="W89:Y90"/>
    <mergeCell ref="Z89:Z90"/>
    <mergeCell ref="A95:A96"/>
    <mergeCell ref="B95:F96"/>
    <mergeCell ref="G95:K96"/>
    <mergeCell ref="L95:P96"/>
    <mergeCell ref="Q95:V96"/>
    <mergeCell ref="W95:Y96"/>
    <mergeCell ref="Z95:Z96"/>
    <mergeCell ref="A91:A92"/>
    <mergeCell ref="B91:F92"/>
    <mergeCell ref="G91:K92"/>
    <mergeCell ref="L91:P92"/>
    <mergeCell ref="Q91:V92"/>
    <mergeCell ref="W91:Y92"/>
    <mergeCell ref="Z91:Z92"/>
    <mergeCell ref="A93:A94"/>
    <mergeCell ref="B93:F94"/>
    <mergeCell ref="G93:K94"/>
    <mergeCell ref="L93:P94"/>
    <mergeCell ref="Q93:V94"/>
    <mergeCell ref="W93:Y94"/>
    <mergeCell ref="Z93:Z94"/>
  </mergeCells>
  <pageMargins left="0.7" right="0.7" top="0.78740157499999996" bottom="0.78740157499999996" header="0.3" footer="0.3"/>
  <pageSetup paperSize="9" scale="6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5">
    <tabColor theme="3" tint="0.39997558519241921"/>
  </sheetPr>
  <dimension ref="A1:AL157"/>
  <sheetViews>
    <sheetView showGridLines="0" zoomScaleNormal="100" workbookViewId="0">
      <selection activeCell="R155" sqref="R155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A1" s="652" t="s">
        <v>466</v>
      </c>
    </row>
    <row r="2" spans="1:27" ht="10.199999999999999" customHeight="1" x14ac:dyDescent="0.25"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88</v>
      </c>
      <c r="W2" s="530"/>
      <c r="X2" s="530"/>
      <c r="Y2" s="530"/>
      <c r="AA2" s="653"/>
    </row>
    <row r="3" spans="1:27" ht="10.199999999999999" customHeight="1" x14ac:dyDescent="0.25">
      <c r="B3" s="663"/>
      <c r="C3" s="664"/>
      <c r="D3" s="50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AA3" s="653"/>
    </row>
    <row r="4" spans="1:27" ht="10.199999999999999" customHeight="1" x14ac:dyDescent="0.25">
      <c r="B4" s="677" t="s">
        <v>18</v>
      </c>
      <c r="C4" s="677"/>
      <c r="D4" s="677"/>
      <c r="E4" s="678" t="s">
        <v>43</v>
      </c>
      <c r="F4" s="679"/>
      <c r="G4" s="679"/>
      <c r="I4" s="680" t="s">
        <v>435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V4" s="941" t="s">
        <v>182</v>
      </c>
      <c r="W4" s="941"/>
      <c r="X4" s="941"/>
      <c r="Y4" s="941"/>
      <c r="AA4" s="653"/>
    </row>
    <row r="5" spans="1:27" ht="10.199999999999999" customHeight="1" x14ac:dyDescent="0.25">
      <c r="B5" s="30"/>
      <c r="C5" s="30"/>
      <c r="D5" s="30"/>
      <c r="G5" s="30"/>
      <c r="H5" s="30"/>
      <c r="I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941"/>
      <c r="W5" s="941"/>
      <c r="X5" s="941"/>
      <c r="Y5" s="941"/>
      <c r="AA5" s="653"/>
    </row>
    <row r="6" spans="1:27" ht="10.199999999999999" customHeight="1" x14ac:dyDescent="0.4">
      <c r="B6" s="844" t="s">
        <v>431</v>
      </c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  <c r="O6" s="845"/>
      <c r="P6" s="845"/>
      <c r="Q6" s="845"/>
      <c r="R6" s="845"/>
      <c r="S6" s="845"/>
      <c r="T6" s="845"/>
      <c r="U6" s="475"/>
      <c r="V6" s="942" t="s">
        <v>198</v>
      </c>
      <c r="W6" s="942"/>
      <c r="X6" s="942"/>
      <c r="Y6" s="942"/>
      <c r="Z6" s="475"/>
      <c r="AA6" s="653"/>
    </row>
    <row r="7" spans="1:27" ht="10.199999999999999" customHeight="1" x14ac:dyDescent="0.4">
      <c r="B7" s="845"/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475"/>
      <c r="V7" s="942"/>
      <c r="W7" s="942"/>
      <c r="X7" s="942"/>
      <c r="Y7" s="942"/>
      <c r="Z7" s="475"/>
      <c r="AA7" s="653"/>
    </row>
    <row r="8" spans="1:27" ht="10.199999999999999" customHeight="1" x14ac:dyDescent="0.25">
      <c r="B8" s="681" t="s">
        <v>432</v>
      </c>
      <c r="C8" s="681"/>
      <c r="D8" s="681"/>
      <c r="E8" s="681"/>
      <c r="F8" s="681"/>
      <c r="G8" s="681"/>
      <c r="H8" s="681"/>
      <c r="I8" s="681"/>
      <c r="J8" s="681"/>
      <c r="K8" s="681"/>
      <c r="L8" s="681"/>
      <c r="M8" s="681"/>
      <c r="N8" s="681"/>
      <c r="O8" s="681"/>
      <c r="P8" s="681"/>
      <c r="Q8" s="681"/>
      <c r="R8" s="681"/>
      <c r="S8" s="681"/>
      <c r="T8" s="681"/>
      <c r="U8" s="681"/>
      <c r="V8" s="681"/>
      <c r="W8" s="681"/>
      <c r="X8" s="681"/>
      <c r="Y8" s="681"/>
      <c r="Z8" s="681"/>
      <c r="AA8" s="653"/>
    </row>
    <row r="9" spans="1:27" ht="10.199999999999999" customHeight="1" x14ac:dyDescent="0.25">
      <c r="B9" s="681"/>
      <c r="C9" s="681"/>
      <c r="D9" s="681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1"/>
      <c r="U9" s="681"/>
      <c r="V9" s="681"/>
      <c r="W9" s="681"/>
      <c r="X9" s="681"/>
      <c r="Y9" s="681"/>
      <c r="Z9" s="681"/>
      <c r="AA9" s="653"/>
    </row>
    <row r="10" spans="1:27" ht="10.199999999999999" customHeight="1" x14ac:dyDescent="0.25">
      <c r="B10" s="873" t="s">
        <v>524</v>
      </c>
      <c r="C10" s="530"/>
      <c r="D10" s="530"/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653"/>
    </row>
    <row r="11" spans="1:27" ht="10.199999999999999" customHeight="1" x14ac:dyDescent="0.25"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653"/>
    </row>
    <row r="12" spans="1:27" ht="10.199999999999999" customHeight="1" x14ac:dyDescent="0.25">
      <c r="AA12" s="653"/>
    </row>
    <row r="13" spans="1:27" ht="10.199999999999999" customHeight="1" x14ac:dyDescent="0.25">
      <c r="A13" s="798" t="s">
        <v>24</v>
      </c>
      <c r="B13" s="801" t="s">
        <v>41</v>
      </c>
      <c r="C13" s="802"/>
      <c r="D13" s="802"/>
      <c r="E13" s="802"/>
      <c r="F13" s="803"/>
      <c r="G13" s="801" t="s">
        <v>42</v>
      </c>
      <c r="H13" s="802"/>
      <c r="I13" s="802"/>
      <c r="J13" s="802"/>
      <c r="K13" s="803"/>
      <c r="L13" s="810" t="s">
        <v>57</v>
      </c>
      <c r="M13" s="835"/>
      <c r="N13" s="835"/>
      <c r="O13" s="835"/>
      <c r="P13" s="836"/>
      <c r="Q13" s="819" t="s">
        <v>25</v>
      </c>
      <c r="R13" s="671"/>
      <c r="S13" s="671"/>
      <c r="T13" s="671"/>
      <c r="U13" s="671"/>
      <c r="V13" s="672"/>
      <c r="W13" s="810" t="s">
        <v>38</v>
      </c>
      <c r="X13" s="835"/>
      <c r="Y13" s="836"/>
      <c r="Z13" s="846" t="s">
        <v>26</v>
      </c>
      <c r="AA13" s="653"/>
    </row>
    <row r="14" spans="1:27" ht="10.199999999999999" customHeight="1" x14ac:dyDescent="0.25">
      <c r="A14" s="799"/>
      <c r="B14" s="804"/>
      <c r="C14" s="805"/>
      <c r="D14" s="805"/>
      <c r="E14" s="805"/>
      <c r="F14" s="806"/>
      <c r="G14" s="804"/>
      <c r="H14" s="805"/>
      <c r="I14" s="805"/>
      <c r="J14" s="805"/>
      <c r="K14" s="806"/>
      <c r="L14" s="837"/>
      <c r="M14" s="838"/>
      <c r="N14" s="838"/>
      <c r="O14" s="838"/>
      <c r="P14" s="839"/>
      <c r="Q14" s="890"/>
      <c r="R14" s="679"/>
      <c r="S14" s="679"/>
      <c r="T14" s="679"/>
      <c r="U14" s="679"/>
      <c r="V14" s="891"/>
      <c r="W14" s="837"/>
      <c r="X14" s="838"/>
      <c r="Y14" s="839"/>
      <c r="Z14" s="799"/>
      <c r="AA14" s="653"/>
    </row>
    <row r="15" spans="1:27" ht="10.199999999999999" customHeight="1" x14ac:dyDescent="0.25">
      <c r="A15" s="800"/>
      <c r="B15" s="807"/>
      <c r="C15" s="808"/>
      <c r="D15" s="808"/>
      <c r="E15" s="808"/>
      <c r="F15" s="809"/>
      <c r="G15" s="807"/>
      <c r="H15" s="808"/>
      <c r="I15" s="808"/>
      <c r="J15" s="808"/>
      <c r="K15" s="809"/>
      <c r="L15" s="840"/>
      <c r="M15" s="841"/>
      <c r="N15" s="841"/>
      <c r="O15" s="841"/>
      <c r="P15" s="842"/>
      <c r="Q15" s="673"/>
      <c r="R15" s="674"/>
      <c r="S15" s="674"/>
      <c r="T15" s="674"/>
      <c r="U15" s="674"/>
      <c r="V15" s="675"/>
      <c r="W15" s="840"/>
      <c r="X15" s="841"/>
      <c r="Y15" s="842"/>
      <c r="Z15" s="847"/>
      <c r="AA15" s="653"/>
    </row>
    <row r="16" spans="1:27" ht="10.199999999999999" customHeight="1" x14ac:dyDescent="0.25">
      <c r="A16" s="759">
        <v>41</v>
      </c>
      <c r="B16" s="863" t="str">
        <f>IF('Formular 4a_2'!B18&lt;1,"",'Formular 4a_2'!B18)</f>
        <v/>
      </c>
      <c r="C16" s="864"/>
      <c r="D16" s="864"/>
      <c r="E16" s="864"/>
      <c r="F16" s="865"/>
      <c r="G16" s="863" t="str">
        <f>IF('Formular 4a_2'!G18&lt;1,"",'Formular 4a_2'!G18)</f>
        <v/>
      </c>
      <c r="H16" s="864"/>
      <c r="I16" s="864"/>
      <c r="J16" s="864"/>
      <c r="K16" s="865"/>
      <c r="L16" s="929" t="str">
        <f>IF('Formular 4a_2'!O18&lt;1,"",'Formular 4a_2'!O18)</f>
        <v/>
      </c>
      <c r="M16" s="864"/>
      <c r="N16" s="864"/>
      <c r="O16" s="864"/>
      <c r="P16" s="865"/>
      <c r="Q16" s="863" t="str">
        <f>IF('Formular 4a_2'!S18&lt;1,"",'Formular 4a_2'!S18)</f>
        <v/>
      </c>
      <c r="R16" s="864"/>
      <c r="S16" s="864"/>
      <c r="T16" s="864"/>
      <c r="U16" s="864"/>
      <c r="V16" s="865"/>
      <c r="W16" s="863" t="str">
        <f>IF('Formular 4a_2'!W18&lt;1,"",'Formular 4a_2'!W18)</f>
        <v/>
      </c>
      <c r="X16" s="864"/>
      <c r="Y16" s="865"/>
      <c r="Z16" s="870" t="str">
        <f>IF('Formular 4a_2'!Z18&lt;1,"",'Formular 4a_2'!Z18)</f>
        <v/>
      </c>
      <c r="AA16" s="653"/>
    </row>
    <row r="17" spans="1:29" ht="10.199999999999999" customHeight="1" x14ac:dyDescent="0.25">
      <c r="A17" s="830"/>
      <c r="B17" s="866"/>
      <c r="C17" s="867"/>
      <c r="D17" s="867"/>
      <c r="E17" s="867"/>
      <c r="F17" s="868"/>
      <c r="G17" s="866"/>
      <c r="H17" s="867"/>
      <c r="I17" s="867"/>
      <c r="J17" s="867"/>
      <c r="K17" s="868"/>
      <c r="L17" s="866"/>
      <c r="M17" s="867"/>
      <c r="N17" s="867"/>
      <c r="O17" s="867"/>
      <c r="P17" s="868"/>
      <c r="Q17" s="866"/>
      <c r="R17" s="867"/>
      <c r="S17" s="867"/>
      <c r="T17" s="867"/>
      <c r="U17" s="867"/>
      <c r="V17" s="868"/>
      <c r="W17" s="866"/>
      <c r="X17" s="867"/>
      <c r="Y17" s="868"/>
      <c r="Z17" s="871"/>
      <c r="AA17" s="653"/>
    </row>
    <row r="18" spans="1:29" ht="10.199999999999999" customHeight="1" x14ac:dyDescent="0.25">
      <c r="A18" s="759">
        <v>42</v>
      </c>
      <c r="B18" s="863" t="str">
        <f>IF('Formular 4a_2'!B20&lt;1,"",'Formular 4a_2'!B20)</f>
        <v/>
      </c>
      <c r="C18" s="864"/>
      <c r="D18" s="864"/>
      <c r="E18" s="864"/>
      <c r="F18" s="865"/>
      <c r="G18" s="863" t="str">
        <f>IF('Formular 4a_2'!G20&lt;1,"",'Formular 4a_2'!G20)</f>
        <v/>
      </c>
      <c r="H18" s="864"/>
      <c r="I18" s="864"/>
      <c r="J18" s="864"/>
      <c r="K18" s="865"/>
      <c r="L18" s="929" t="str">
        <f>IF('Formular 4a_2'!O20&lt;1,"",'Formular 4a_2'!O20)</f>
        <v/>
      </c>
      <c r="M18" s="864"/>
      <c r="N18" s="864"/>
      <c r="O18" s="864"/>
      <c r="P18" s="865"/>
      <c r="Q18" s="863" t="str">
        <f>IF('Formular 4a_2'!S20&lt;1,"",'Formular 4a_2'!S20)</f>
        <v/>
      </c>
      <c r="R18" s="864"/>
      <c r="S18" s="864"/>
      <c r="T18" s="864"/>
      <c r="U18" s="864"/>
      <c r="V18" s="865"/>
      <c r="W18" s="863" t="str">
        <f>IF('Formular 4a_2'!W20&lt;1,"",'Formular 4a_2'!W20)</f>
        <v/>
      </c>
      <c r="X18" s="864"/>
      <c r="Y18" s="865"/>
      <c r="Z18" s="870" t="str">
        <f>IF('Formular 4a_2'!Z20&lt;1,"",'Formular 4a_2'!Z20)</f>
        <v/>
      </c>
      <c r="AA18" s="653"/>
    </row>
    <row r="19" spans="1:29" ht="10.199999999999999" customHeight="1" x14ac:dyDescent="0.25">
      <c r="A19" s="830"/>
      <c r="B19" s="866"/>
      <c r="C19" s="867"/>
      <c r="D19" s="867"/>
      <c r="E19" s="867"/>
      <c r="F19" s="868"/>
      <c r="G19" s="866"/>
      <c r="H19" s="867"/>
      <c r="I19" s="867"/>
      <c r="J19" s="867"/>
      <c r="K19" s="868"/>
      <c r="L19" s="866"/>
      <c r="M19" s="867"/>
      <c r="N19" s="867"/>
      <c r="O19" s="867"/>
      <c r="P19" s="868"/>
      <c r="Q19" s="866"/>
      <c r="R19" s="867"/>
      <c r="S19" s="867"/>
      <c r="T19" s="867"/>
      <c r="U19" s="867"/>
      <c r="V19" s="868"/>
      <c r="W19" s="866"/>
      <c r="X19" s="867"/>
      <c r="Y19" s="868"/>
      <c r="Z19" s="871"/>
      <c r="AA19" s="653"/>
    </row>
    <row r="20" spans="1:29" ht="10.199999999999999" customHeight="1" x14ac:dyDescent="0.25">
      <c r="A20" s="759">
        <v>43</v>
      </c>
      <c r="B20" s="863" t="str">
        <f>IF('Formular 4a_2'!B22&lt;1,"",'Formular 4a_2'!B22)</f>
        <v/>
      </c>
      <c r="C20" s="864"/>
      <c r="D20" s="864"/>
      <c r="E20" s="864"/>
      <c r="F20" s="865"/>
      <c r="G20" s="863" t="str">
        <f>IF('Formular 4a_2'!G22&lt;1,"",'Formular 4a_2'!G22)</f>
        <v/>
      </c>
      <c r="H20" s="864"/>
      <c r="I20" s="864"/>
      <c r="J20" s="864"/>
      <c r="K20" s="865"/>
      <c r="L20" s="929" t="str">
        <f>IF('Formular 4a_2'!O22&lt;1,"",'Formular 4a_2'!O22)</f>
        <v/>
      </c>
      <c r="M20" s="864"/>
      <c r="N20" s="864"/>
      <c r="O20" s="864"/>
      <c r="P20" s="865"/>
      <c r="Q20" s="863" t="str">
        <f>IF('Formular 4a_2'!S22&lt;1,"",'Formular 4a_2'!S22)</f>
        <v/>
      </c>
      <c r="R20" s="864"/>
      <c r="S20" s="864"/>
      <c r="T20" s="864"/>
      <c r="U20" s="864"/>
      <c r="V20" s="865"/>
      <c r="W20" s="863" t="str">
        <f>IF('Formular 4a_2'!W22&lt;1,"",'Formular 4a_2'!W22)</f>
        <v/>
      </c>
      <c r="X20" s="864"/>
      <c r="Y20" s="865"/>
      <c r="Z20" s="870" t="str">
        <f>IF('Formular 4a_2'!Z22&lt;1,"",'Formular 4a_2'!Z22)</f>
        <v/>
      </c>
      <c r="AA20" s="653"/>
    </row>
    <row r="21" spans="1:29" ht="10.199999999999999" customHeight="1" x14ac:dyDescent="0.25">
      <c r="A21" s="830"/>
      <c r="B21" s="866"/>
      <c r="C21" s="867"/>
      <c r="D21" s="867"/>
      <c r="E21" s="867"/>
      <c r="F21" s="868"/>
      <c r="G21" s="866"/>
      <c r="H21" s="867"/>
      <c r="I21" s="867"/>
      <c r="J21" s="867"/>
      <c r="K21" s="868"/>
      <c r="L21" s="866"/>
      <c r="M21" s="867"/>
      <c r="N21" s="867"/>
      <c r="O21" s="867"/>
      <c r="P21" s="868"/>
      <c r="Q21" s="866"/>
      <c r="R21" s="867"/>
      <c r="S21" s="867"/>
      <c r="T21" s="867"/>
      <c r="U21" s="867"/>
      <c r="V21" s="868"/>
      <c r="W21" s="866"/>
      <c r="X21" s="867"/>
      <c r="Y21" s="868"/>
      <c r="Z21" s="871"/>
      <c r="AA21" s="653"/>
    </row>
    <row r="22" spans="1:29" ht="10.199999999999999" customHeight="1" x14ac:dyDescent="0.25">
      <c r="A22" s="759">
        <v>44</v>
      </c>
      <c r="B22" s="863" t="str">
        <f>IF('Formular 4a_2'!B24&lt;1,"",'Formular 4a_2'!B24)</f>
        <v/>
      </c>
      <c r="C22" s="864"/>
      <c r="D22" s="864"/>
      <c r="E22" s="864"/>
      <c r="F22" s="865"/>
      <c r="G22" s="863" t="str">
        <f>IF('Formular 4a_2'!G24&lt;1,"",'Formular 4a_2'!G24)</f>
        <v/>
      </c>
      <c r="H22" s="864"/>
      <c r="I22" s="864"/>
      <c r="J22" s="864"/>
      <c r="K22" s="865"/>
      <c r="L22" s="929" t="str">
        <f>IF('Formular 4a_2'!O24&lt;1,"",'Formular 4a_2'!O24)</f>
        <v/>
      </c>
      <c r="M22" s="864"/>
      <c r="N22" s="864"/>
      <c r="O22" s="864"/>
      <c r="P22" s="865"/>
      <c r="Q22" s="863" t="str">
        <f>IF('Formular 4a_2'!S24&lt;1,"",'Formular 4a_2'!S24)</f>
        <v/>
      </c>
      <c r="R22" s="864"/>
      <c r="S22" s="864"/>
      <c r="T22" s="864"/>
      <c r="U22" s="864"/>
      <c r="V22" s="865"/>
      <c r="W22" s="863" t="str">
        <f>IF('Formular 4a_2'!W24&lt;1,"",'Formular 4a_2'!W24)</f>
        <v/>
      </c>
      <c r="X22" s="864"/>
      <c r="Y22" s="865"/>
      <c r="Z22" s="870" t="str">
        <f>IF('Formular 4a_2'!Z24&lt;1,"",'Formular 4a_2'!Z24)</f>
        <v/>
      </c>
      <c r="AA22" s="653"/>
    </row>
    <row r="23" spans="1:29" ht="10.199999999999999" customHeight="1" x14ac:dyDescent="0.25">
      <c r="A23" s="830"/>
      <c r="B23" s="866"/>
      <c r="C23" s="867"/>
      <c r="D23" s="867"/>
      <c r="E23" s="867"/>
      <c r="F23" s="868"/>
      <c r="G23" s="866"/>
      <c r="H23" s="867"/>
      <c r="I23" s="867"/>
      <c r="J23" s="867"/>
      <c r="K23" s="868"/>
      <c r="L23" s="866"/>
      <c r="M23" s="867"/>
      <c r="N23" s="867"/>
      <c r="O23" s="867"/>
      <c r="P23" s="868"/>
      <c r="Q23" s="866"/>
      <c r="R23" s="867"/>
      <c r="S23" s="867"/>
      <c r="T23" s="867"/>
      <c r="U23" s="867"/>
      <c r="V23" s="868"/>
      <c r="W23" s="866"/>
      <c r="X23" s="867"/>
      <c r="Y23" s="868"/>
      <c r="Z23" s="871"/>
      <c r="AA23" s="653"/>
    </row>
    <row r="24" spans="1:29" ht="10.199999999999999" customHeight="1" x14ac:dyDescent="0.25">
      <c r="A24" s="759">
        <v>45</v>
      </c>
      <c r="B24" s="863" t="str">
        <f>IF('Formular 4a_2'!B26&lt;1,"",'Formular 4a_2'!B26)</f>
        <v/>
      </c>
      <c r="C24" s="864"/>
      <c r="D24" s="864"/>
      <c r="E24" s="864"/>
      <c r="F24" s="865"/>
      <c r="G24" s="863" t="str">
        <f>IF('Formular 4a_2'!G26&lt;1,"",'Formular 4a_2'!G26)</f>
        <v/>
      </c>
      <c r="H24" s="864"/>
      <c r="I24" s="864"/>
      <c r="J24" s="864"/>
      <c r="K24" s="865"/>
      <c r="L24" s="929" t="str">
        <f>IF('Formular 4a_2'!O26&lt;1,"",'Formular 4a_2'!O26)</f>
        <v/>
      </c>
      <c r="M24" s="864"/>
      <c r="N24" s="864"/>
      <c r="O24" s="864"/>
      <c r="P24" s="865"/>
      <c r="Q24" s="863" t="str">
        <f>IF('Formular 4a_2'!S26&lt;1,"",'Formular 4a_2'!S26)</f>
        <v/>
      </c>
      <c r="R24" s="864"/>
      <c r="S24" s="864"/>
      <c r="T24" s="864"/>
      <c r="U24" s="864"/>
      <c r="V24" s="865"/>
      <c r="W24" s="863" t="str">
        <f>IF('Formular 4a_2'!W26&lt;1,"",'Formular 4a_2'!W26)</f>
        <v/>
      </c>
      <c r="X24" s="864"/>
      <c r="Y24" s="865"/>
      <c r="Z24" s="870" t="str">
        <f>IF('Formular 4a_2'!Z26&lt;1,"",'Formular 4a_2'!Z26)</f>
        <v/>
      </c>
      <c r="AA24" s="653"/>
    </row>
    <row r="25" spans="1:29" ht="10.199999999999999" customHeight="1" x14ac:dyDescent="0.25">
      <c r="A25" s="830"/>
      <c r="B25" s="866"/>
      <c r="C25" s="867"/>
      <c r="D25" s="867"/>
      <c r="E25" s="867"/>
      <c r="F25" s="868"/>
      <c r="G25" s="866"/>
      <c r="H25" s="867"/>
      <c r="I25" s="867"/>
      <c r="J25" s="867"/>
      <c r="K25" s="868"/>
      <c r="L25" s="866"/>
      <c r="M25" s="867"/>
      <c r="N25" s="867"/>
      <c r="O25" s="867"/>
      <c r="P25" s="868"/>
      <c r="Q25" s="866"/>
      <c r="R25" s="867"/>
      <c r="S25" s="867"/>
      <c r="T25" s="867"/>
      <c r="U25" s="867"/>
      <c r="V25" s="868"/>
      <c r="W25" s="866"/>
      <c r="X25" s="867"/>
      <c r="Y25" s="868"/>
      <c r="Z25" s="871"/>
      <c r="AA25" s="653"/>
    </row>
    <row r="26" spans="1:29" ht="10.199999999999999" customHeight="1" x14ac:dyDescent="0.25">
      <c r="A26" s="759">
        <v>46</v>
      </c>
      <c r="B26" s="863" t="str">
        <f>IF('Formular 4a_2'!B28&lt;1,"",'Formular 4a_2'!B28)</f>
        <v/>
      </c>
      <c r="C26" s="864"/>
      <c r="D26" s="864"/>
      <c r="E26" s="864"/>
      <c r="F26" s="865"/>
      <c r="G26" s="863" t="str">
        <f>IF('Formular 4a_2'!G28&lt;1,"",'Formular 4a_2'!G28)</f>
        <v/>
      </c>
      <c r="H26" s="864"/>
      <c r="I26" s="864"/>
      <c r="J26" s="864"/>
      <c r="K26" s="865"/>
      <c r="L26" s="929" t="str">
        <f>IF('Formular 4a_2'!O28&lt;1,"",'Formular 4a_2'!O28)</f>
        <v/>
      </c>
      <c r="M26" s="864"/>
      <c r="N26" s="864"/>
      <c r="O26" s="864"/>
      <c r="P26" s="865"/>
      <c r="Q26" s="863" t="str">
        <f>IF('Formular 4a_2'!S28&lt;1,"",'Formular 4a_2'!S28)</f>
        <v/>
      </c>
      <c r="R26" s="864"/>
      <c r="S26" s="864"/>
      <c r="T26" s="864"/>
      <c r="U26" s="864"/>
      <c r="V26" s="865"/>
      <c r="W26" s="863" t="str">
        <f>IF('Formular 4a_2'!W28&lt;1,"",'Formular 4a_2'!W28)</f>
        <v/>
      </c>
      <c r="X26" s="864"/>
      <c r="Y26" s="865"/>
      <c r="Z26" s="870" t="str">
        <f>IF('Formular 4a_2'!Z28&lt;1,"",'Formular 4a_2'!Z28)</f>
        <v/>
      </c>
      <c r="AA26" s="653"/>
      <c r="AB26" s="32"/>
      <c r="AC26" s="32"/>
    </row>
    <row r="27" spans="1:29" ht="10.199999999999999" customHeight="1" x14ac:dyDescent="0.25">
      <c r="A27" s="830"/>
      <c r="B27" s="866"/>
      <c r="C27" s="867"/>
      <c r="D27" s="867"/>
      <c r="E27" s="867"/>
      <c r="F27" s="868"/>
      <c r="G27" s="866"/>
      <c r="H27" s="867"/>
      <c r="I27" s="867"/>
      <c r="J27" s="867"/>
      <c r="K27" s="868"/>
      <c r="L27" s="866"/>
      <c r="M27" s="867"/>
      <c r="N27" s="867"/>
      <c r="O27" s="867"/>
      <c r="P27" s="868"/>
      <c r="Q27" s="866"/>
      <c r="R27" s="867"/>
      <c r="S27" s="867"/>
      <c r="T27" s="867"/>
      <c r="U27" s="867"/>
      <c r="V27" s="868"/>
      <c r="W27" s="866"/>
      <c r="X27" s="867"/>
      <c r="Y27" s="868"/>
      <c r="Z27" s="871"/>
      <c r="AA27" s="653"/>
    </row>
    <row r="28" spans="1:29" ht="10.199999999999999" customHeight="1" x14ac:dyDescent="0.25">
      <c r="A28" s="759">
        <v>47</v>
      </c>
      <c r="B28" s="863" t="str">
        <f>IF('Formular 4a_2'!B30&lt;1,"",'Formular 4a_2'!B30)</f>
        <v/>
      </c>
      <c r="C28" s="864"/>
      <c r="D28" s="864"/>
      <c r="E28" s="864"/>
      <c r="F28" s="865"/>
      <c r="G28" s="863" t="str">
        <f>IF('Formular 4a_2'!G30&lt;1,"",'Formular 4a_2'!G30)</f>
        <v/>
      </c>
      <c r="H28" s="864"/>
      <c r="I28" s="864"/>
      <c r="J28" s="864"/>
      <c r="K28" s="865"/>
      <c r="L28" s="929" t="str">
        <f>IF('Formular 4a_2'!O30&lt;1,"",'Formular 4a_2'!O30)</f>
        <v/>
      </c>
      <c r="M28" s="864"/>
      <c r="N28" s="864"/>
      <c r="O28" s="864"/>
      <c r="P28" s="865"/>
      <c r="Q28" s="863" t="str">
        <f>IF('Formular 4a_2'!S30&lt;1,"",'Formular 4a_2'!S30)</f>
        <v/>
      </c>
      <c r="R28" s="864"/>
      <c r="S28" s="864"/>
      <c r="T28" s="864"/>
      <c r="U28" s="864"/>
      <c r="V28" s="865"/>
      <c r="W28" s="863" t="str">
        <f>IF('Formular 4a_2'!W30&lt;1,"",'Formular 4a_2'!W30)</f>
        <v/>
      </c>
      <c r="X28" s="864"/>
      <c r="Y28" s="865"/>
      <c r="Z28" s="870" t="str">
        <f>IF('Formular 4a_2'!Z30&lt;1,"",'Formular 4a_2'!Z30)</f>
        <v/>
      </c>
      <c r="AA28" s="653"/>
    </row>
    <row r="29" spans="1:29" ht="10.199999999999999" customHeight="1" x14ac:dyDescent="0.25">
      <c r="A29" s="830"/>
      <c r="B29" s="866"/>
      <c r="C29" s="867"/>
      <c r="D29" s="867"/>
      <c r="E29" s="867"/>
      <c r="F29" s="868"/>
      <c r="G29" s="866"/>
      <c r="H29" s="867"/>
      <c r="I29" s="867"/>
      <c r="J29" s="867"/>
      <c r="K29" s="868"/>
      <c r="L29" s="866"/>
      <c r="M29" s="867"/>
      <c r="N29" s="867"/>
      <c r="O29" s="867"/>
      <c r="P29" s="868"/>
      <c r="Q29" s="866"/>
      <c r="R29" s="867"/>
      <c r="S29" s="867"/>
      <c r="T29" s="867"/>
      <c r="U29" s="867"/>
      <c r="V29" s="868"/>
      <c r="W29" s="866"/>
      <c r="X29" s="867"/>
      <c r="Y29" s="868"/>
      <c r="Z29" s="871"/>
      <c r="AA29" s="653"/>
    </row>
    <row r="30" spans="1:29" ht="10.199999999999999" customHeight="1" x14ac:dyDescent="0.25">
      <c r="A30" s="759">
        <v>48</v>
      </c>
      <c r="B30" s="863" t="str">
        <f>IF('Formular 4a_2'!B32&lt;1,"",'Formular 4a_2'!B32)</f>
        <v/>
      </c>
      <c r="C30" s="864"/>
      <c r="D30" s="864"/>
      <c r="E30" s="864"/>
      <c r="F30" s="865"/>
      <c r="G30" s="863" t="str">
        <f>IF('Formular 4a_2'!G32&lt;1,"",'Formular 4a_2'!G32)</f>
        <v/>
      </c>
      <c r="H30" s="864"/>
      <c r="I30" s="864"/>
      <c r="J30" s="864"/>
      <c r="K30" s="865"/>
      <c r="L30" s="929" t="str">
        <f>IF('Formular 4a_2'!O32&lt;1,"",'Formular 4a_2'!O32)</f>
        <v/>
      </c>
      <c r="M30" s="864"/>
      <c r="N30" s="864"/>
      <c r="O30" s="864"/>
      <c r="P30" s="865"/>
      <c r="Q30" s="863" t="str">
        <f>IF('Formular 4a_2'!S32&lt;1,"",'Formular 4a_2'!S32)</f>
        <v/>
      </c>
      <c r="R30" s="864"/>
      <c r="S30" s="864"/>
      <c r="T30" s="864"/>
      <c r="U30" s="864"/>
      <c r="V30" s="865"/>
      <c r="W30" s="863" t="str">
        <f>IF('Formular 4a_2'!W32&lt;1,"",'Formular 4a_2'!W32)</f>
        <v/>
      </c>
      <c r="X30" s="864"/>
      <c r="Y30" s="865"/>
      <c r="Z30" s="870" t="str">
        <f>IF('Formular 4a_2'!Z32&lt;1,"",'Formular 4a_2'!Z32)</f>
        <v/>
      </c>
      <c r="AA30" s="653"/>
    </row>
    <row r="31" spans="1:29" ht="10.199999999999999" customHeight="1" x14ac:dyDescent="0.25">
      <c r="A31" s="830"/>
      <c r="B31" s="866"/>
      <c r="C31" s="867"/>
      <c r="D31" s="867"/>
      <c r="E31" s="867"/>
      <c r="F31" s="868"/>
      <c r="G31" s="866"/>
      <c r="H31" s="867"/>
      <c r="I31" s="867"/>
      <c r="J31" s="867"/>
      <c r="K31" s="868"/>
      <c r="L31" s="866"/>
      <c r="M31" s="867"/>
      <c r="N31" s="867"/>
      <c r="O31" s="867"/>
      <c r="P31" s="868"/>
      <c r="Q31" s="866"/>
      <c r="R31" s="867"/>
      <c r="S31" s="867"/>
      <c r="T31" s="867"/>
      <c r="U31" s="867"/>
      <c r="V31" s="868"/>
      <c r="W31" s="866"/>
      <c r="X31" s="867"/>
      <c r="Y31" s="868"/>
      <c r="Z31" s="871"/>
      <c r="AA31" s="653"/>
    </row>
    <row r="32" spans="1:29" ht="10.199999999999999" customHeight="1" x14ac:dyDescent="0.25">
      <c r="A32" s="759">
        <v>49</v>
      </c>
      <c r="B32" s="863" t="str">
        <f>IF('Formular 4a_2'!B34&lt;1,"",'Formular 4a_2'!B34)</f>
        <v/>
      </c>
      <c r="C32" s="864"/>
      <c r="D32" s="864"/>
      <c r="E32" s="864"/>
      <c r="F32" s="865"/>
      <c r="G32" s="863" t="str">
        <f>IF('Formular 4a_2'!G34&lt;1,"",'Formular 4a_2'!G34)</f>
        <v/>
      </c>
      <c r="H32" s="864"/>
      <c r="I32" s="864"/>
      <c r="J32" s="864"/>
      <c r="K32" s="865"/>
      <c r="L32" s="929" t="str">
        <f>IF('Formular 4a_2'!O34&lt;1,"",'Formular 4a_2'!O34)</f>
        <v/>
      </c>
      <c r="M32" s="864"/>
      <c r="N32" s="864"/>
      <c r="O32" s="864"/>
      <c r="P32" s="865"/>
      <c r="Q32" s="863" t="str">
        <f>IF('Formular 4a_2'!S34&lt;1,"",'Formular 4a_2'!S34)</f>
        <v/>
      </c>
      <c r="R32" s="864"/>
      <c r="S32" s="864"/>
      <c r="T32" s="864"/>
      <c r="U32" s="864"/>
      <c r="V32" s="865"/>
      <c r="W32" s="863" t="str">
        <f>IF('Formular 4a_2'!W34&lt;1,"",'Formular 4a_2'!W34)</f>
        <v/>
      </c>
      <c r="X32" s="864"/>
      <c r="Y32" s="865"/>
      <c r="Z32" s="870" t="str">
        <f>IF('Formular 4a_2'!Z34&lt;1,"",'Formular 4a_2'!Z34)</f>
        <v/>
      </c>
      <c r="AA32" s="653"/>
    </row>
    <row r="33" spans="1:27" ht="10.199999999999999" customHeight="1" x14ac:dyDescent="0.25">
      <c r="A33" s="830"/>
      <c r="B33" s="866"/>
      <c r="C33" s="867"/>
      <c r="D33" s="867"/>
      <c r="E33" s="867"/>
      <c r="F33" s="868"/>
      <c r="G33" s="866"/>
      <c r="H33" s="867"/>
      <c r="I33" s="867"/>
      <c r="J33" s="867"/>
      <c r="K33" s="868"/>
      <c r="L33" s="866"/>
      <c r="M33" s="867"/>
      <c r="N33" s="867"/>
      <c r="O33" s="867"/>
      <c r="P33" s="868"/>
      <c r="Q33" s="866"/>
      <c r="R33" s="867"/>
      <c r="S33" s="867"/>
      <c r="T33" s="867"/>
      <c r="U33" s="867"/>
      <c r="V33" s="868"/>
      <c r="W33" s="866"/>
      <c r="X33" s="867"/>
      <c r="Y33" s="868"/>
      <c r="Z33" s="871"/>
      <c r="AA33" s="653"/>
    </row>
    <row r="34" spans="1:27" ht="10.199999999999999" customHeight="1" x14ac:dyDescent="0.25">
      <c r="A34" s="759">
        <v>50</v>
      </c>
      <c r="B34" s="863" t="str">
        <f>IF('Formular 4a_2'!B36&lt;1,"",'Formular 4a_2'!B36)</f>
        <v/>
      </c>
      <c r="C34" s="864"/>
      <c r="D34" s="864"/>
      <c r="E34" s="864"/>
      <c r="F34" s="865"/>
      <c r="G34" s="863" t="str">
        <f>IF('Formular 4a_2'!G36&lt;1,"",'Formular 4a_2'!G36)</f>
        <v/>
      </c>
      <c r="H34" s="864"/>
      <c r="I34" s="864"/>
      <c r="J34" s="864"/>
      <c r="K34" s="865"/>
      <c r="L34" s="929" t="str">
        <f>IF('Formular 4a_2'!O36&lt;1,"",'Formular 4a_2'!O36)</f>
        <v/>
      </c>
      <c r="M34" s="864"/>
      <c r="N34" s="864"/>
      <c r="O34" s="864"/>
      <c r="P34" s="865"/>
      <c r="Q34" s="863" t="str">
        <f>IF('Formular 4a_2'!S36&lt;1,"",'Formular 4a_2'!S36)</f>
        <v/>
      </c>
      <c r="R34" s="864"/>
      <c r="S34" s="864"/>
      <c r="T34" s="864"/>
      <c r="U34" s="864"/>
      <c r="V34" s="865"/>
      <c r="W34" s="863" t="str">
        <f>IF('Formular 4a_2'!W36&lt;1,"",'Formular 4a_2'!W36)</f>
        <v/>
      </c>
      <c r="X34" s="864"/>
      <c r="Y34" s="865"/>
      <c r="Z34" s="870" t="str">
        <f>IF('Formular 4a_2'!Z36&lt;1,"",'Formular 4a_2'!Z36)</f>
        <v/>
      </c>
      <c r="AA34" s="653"/>
    </row>
    <row r="35" spans="1:27" ht="10.199999999999999" customHeight="1" x14ac:dyDescent="0.25">
      <c r="A35" s="830"/>
      <c r="B35" s="866"/>
      <c r="C35" s="867"/>
      <c r="D35" s="867"/>
      <c r="E35" s="867"/>
      <c r="F35" s="868"/>
      <c r="G35" s="866"/>
      <c r="H35" s="867"/>
      <c r="I35" s="867"/>
      <c r="J35" s="867"/>
      <c r="K35" s="868"/>
      <c r="L35" s="866"/>
      <c r="M35" s="867"/>
      <c r="N35" s="867"/>
      <c r="O35" s="867"/>
      <c r="P35" s="868"/>
      <c r="Q35" s="866"/>
      <c r="R35" s="867"/>
      <c r="S35" s="867"/>
      <c r="T35" s="867"/>
      <c r="U35" s="867"/>
      <c r="V35" s="868"/>
      <c r="W35" s="866"/>
      <c r="X35" s="867"/>
      <c r="Y35" s="868"/>
      <c r="Z35" s="871"/>
      <c r="AA35" s="653"/>
    </row>
    <row r="36" spans="1:27" ht="10.199999999999999" customHeight="1" x14ac:dyDescent="0.25">
      <c r="A36" s="759">
        <v>51</v>
      </c>
      <c r="B36" s="863" t="str">
        <f>IF('Formular 4a_2'!B38&lt;1,"",'Formular 4a_2'!B38)</f>
        <v/>
      </c>
      <c r="C36" s="864"/>
      <c r="D36" s="864"/>
      <c r="E36" s="864"/>
      <c r="F36" s="865"/>
      <c r="G36" s="863" t="str">
        <f>IF('Formular 4a_2'!G38&lt;1,"",'Formular 4a_2'!G38)</f>
        <v/>
      </c>
      <c r="H36" s="864"/>
      <c r="I36" s="864"/>
      <c r="J36" s="864"/>
      <c r="K36" s="865"/>
      <c r="L36" s="929" t="str">
        <f>IF('Formular 4a_2'!O38&lt;1,"",'Formular 4a_2'!O38)</f>
        <v/>
      </c>
      <c r="M36" s="864"/>
      <c r="N36" s="864"/>
      <c r="O36" s="864"/>
      <c r="P36" s="865"/>
      <c r="Q36" s="863" t="str">
        <f>IF('Formular 4a_2'!S38&lt;1,"",'Formular 4a_2'!S38)</f>
        <v/>
      </c>
      <c r="R36" s="864"/>
      <c r="S36" s="864"/>
      <c r="T36" s="864"/>
      <c r="U36" s="864"/>
      <c r="V36" s="865"/>
      <c r="W36" s="863" t="str">
        <f>IF('Formular 4a_2'!W38&lt;1,"",'Formular 4a_2'!W38)</f>
        <v/>
      </c>
      <c r="X36" s="864"/>
      <c r="Y36" s="865"/>
      <c r="Z36" s="870" t="str">
        <f>IF('Formular 4a_2'!Z38&lt;1,"",'Formular 4a_2'!Z38)</f>
        <v/>
      </c>
      <c r="AA36" s="653"/>
    </row>
    <row r="37" spans="1:27" ht="10.199999999999999" customHeight="1" x14ac:dyDescent="0.25">
      <c r="A37" s="830"/>
      <c r="B37" s="866"/>
      <c r="C37" s="867"/>
      <c r="D37" s="867"/>
      <c r="E37" s="867"/>
      <c r="F37" s="868"/>
      <c r="G37" s="866"/>
      <c r="H37" s="867"/>
      <c r="I37" s="867"/>
      <c r="J37" s="867"/>
      <c r="K37" s="868"/>
      <c r="L37" s="866"/>
      <c r="M37" s="867"/>
      <c r="N37" s="867"/>
      <c r="O37" s="867"/>
      <c r="P37" s="868"/>
      <c r="Q37" s="866"/>
      <c r="R37" s="867"/>
      <c r="S37" s="867"/>
      <c r="T37" s="867"/>
      <c r="U37" s="867"/>
      <c r="V37" s="868"/>
      <c r="W37" s="866"/>
      <c r="X37" s="867"/>
      <c r="Y37" s="868"/>
      <c r="Z37" s="871"/>
      <c r="AA37" s="653"/>
    </row>
    <row r="38" spans="1:27" ht="10.199999999999999" customHeight="1" x14ac:dyDescent="0.25">
      <c r="A38" s="759">
        <v>52</v>
      </c>
      <c r="B38" s="863" t="str">
        <f>IF('Formular 4a_2'!B40&lt;1,"",'Formular 4a_2'!B40)</f>
        <v/>
      </c>
      <c r="C38" s="864"/>
      <c r="D38" s="864"/>
      <c r="E38" s="864"/>
      <c r="F38" s="865"/>
      <c r="G38" s="863" t="str">
        <f>IF('Formular 4a_2'!G40&lt;1,"",'Formular 4a_2'!G40)</f>
        <v/>
      </c>
      <c r="H38" s="864"/>
      <c r="I38" s="864"/>
      <c r="J38" s="864"/>
      <c r="K38" s="865"/>
      <c r="L38" s="929" t="str">
        <f>IF('Formular 4a_2'!O40&lt;1,"",'Formular 4a_2'!O40)</f>
        <v/>
      </c>
      <c r="M38" s="864"/>
      <c r="N38" s="864"/>
      <c r="O38" s="864"/>
      <c r="P38" s="865"/>
      <c r="Q38" s="863" t="str">
        <f>IF('Formular 4a_2'!S40&lt;1,"",'Formular 4a_2'!S40)</f>
        <v/>
      </c>
      <c r="R38" s="864"/>
      <c r="S38" s="864"/>
      <c r="T38" s="864"/>
      <c r="U38" s="864"/>
      <c r="V38" s="865"/>
      <c r="W38" s="863" t="str">
        <f>IF('Formular 4a_2'!W40&lt;1,"",'Formular 4a_2'!W40)</f>
        <v/>
      </c>
      <c r="X38" s="864"/>
      <c r="Y38" s="865"/>
      <c r="Z38" s="870" t="str">
        <f>IF('Formular 4a_2'!Z40&lt;1,"",'Formular 4a_2'!Z40)</f>
        <v/>
      </c>
      <c r="AA38" s="653"/>
    </row>
    <row r="39" spans="1:27" ht="10.199999999999999" customHeight="1" x14ac:dyDescent="0.25">
      <c r="A39" s="830"/>
      <c r="B39" s="866"/>
      <c r="C39" s="867"/>
      <c r="D39" s="867"/>
      <c r="E39" s="867"/>
      <c r="F39" s="868"/>
      <c r="G39" s="866"/>
      <c r="H39" s="867"/>
      <c r="I39" s="867"/>
      <c r="J39" s="867"/>
      <c r="K39" s="868"/>
      <c r="L39" s="866"/>
      <c r="M39" s="867"/>
      <c r="N39" s="867"/>
      <c r="O39" s="867"/>
      <c r="P39" s="868"/>
      <c r="Q39" s="866"/>
      <c r="R39" s="867"/>
      <c r="S39" s="867"/>
      <c r="T39" s="867"/>
      <c r="U39" s="867"/>
      <c r="V39" s="868"/>
      <c r="W39" s="866"/>
      <c r="X39" s="867"/>
      <c r="Y39" s="868"/>
      <c r="Z39" s="871"/>
      <c r="AA39" s="653"/>
    </row>
    <row r="40" spans="1:27" ht="10.199999999999999" customHeight="1" x14ac:dyDescent="0.25">
      <c r="A40" s="759">
        <v>53</v>
      </c>
      <c r="B40" s="863" t="str">
        <f>IF('Formular 4a_2'!B42&lt;1,"",'Formular 4a_2'!B42)</f>
        <v/>
      </c>
      <c r="C40" s="864"/>
      <c r="D40" s="864"/>
      <c r="E40" s="864"/>
      <c r="F40" s="865"/>
      <c r="G40" s="863" t="str">
        <f>IF('Formular 4a_2'!G42&lt;1,"",'Formular 4a_2'!G42)</f>
        <v/>
      </c>
      <c r="H40" s="864"/>
      <c r="I40" s="864"/>
      <c r="J40" s="864"/>
      <c r="K40" s="865"/>
      <c r="L40" s="929" t="str">
        <f>IF('Formular 4a_2'!O42&lt;1,"",'Formular 4a_2'!O42)</f>
        <v/>
      </c>
      <c r="M40" s="864"/>
      <c r="N40" s="864"/>
      <c r="O40" s="864"/>
      <c r="P40" s="865"/>
      <c r="Q40" s="863" t="str">
        <f>IF('Formular 4a_2'!S42&lt;1,"",'Formular 4a_2'!S42)</f>
        <v/>
      </c>
      <c r="R40" s="864"/>
      <c r="S40" s="864"/>
      <c r="T40" s="864"/>
      <c r="U40" s="864"/>
      <c r="V40" s="865"/>
      <c r="W40" s="863" t="str">
        <f>IF('Formular 4a_2'!W42&lt;1,"",'Formular 4a_2'!W42)</f>
        <v/>
      </c>
      <c r="X40" s="864"/>
      <c r="Y40" s="865"/>
      <c r="Z40" s="870" t="str">
        <f>IF('Formular 4a_2'!Z42&lt;1,"",'Formular 4a_2'!Z42)</f>
        <v/>
      </c>
      <c r="AA40" s="653"/>
    </row>
    <row r="41" spans="1:27" ht="10.199999999999999" customHeight="1" x14ac:dyDescent="0.25">
      <c r="A41" s="830"/>
      <c r="B41" s="866"/>
      <c r="C41" s="867"/>
      <c r="D41" s="867"/>
      <c r="E41" s="867"/>
      <c r="F41" s="868"/>
      <c r="G41" s="866"/>
      <c r="H41" s="867"/>
      <c r="I41" s="867"/>
      <c r="J41" s="867"/>
      <c r="K41" s="868"/>
      <c r="L41" s="866"/>
      <c r="M41" s="867"/>
      <c r="N41" s="867"/>
      <c r="O41" s="867"/>
      <c r="P41" s="868"/>
      <c r="Q41" s="866"/>
      <c r="R41" s="867"/>
      <c r="S41" s="867"/>
      <c r="T41" s="867"/>
      <c r="U41" s="867"/>
      <c r="V41" s="868"/>
      <c r="W41" s="866"/>
      <c r="X41" s="867"/>
      <c r="Y41" s="868"/>
      <c r="Z41" s="871"/>
      <c r="AA41" s="653"/>
    </row>
    <row r="42" spans="1:27" ht="10.199999999999999" customHeight="1" x14ac:dyDescent="0.25">
      <c r="A42" s="759">
        <v>54</v>
      </c>
      <c r="B42" s="863" t="str">
        <f>IF('Formular 4a_2'!B44&lt;1,"",'Formular 4a_2'!B44)</f>
        <v/>
      </c>
      <c r="C42" s="864"/>
      <c r="D42" s="864"/>
      <c r="E42" s="864"/>
      <c r="F42" s="865"/>
      <c r="G42" s="863" t="str">
        <f>IF('Formular 4a_2'!G44&lt;1,"",'Formular 4a_2'!G44)</f>
        <v/>
      </c>
      <c r="H42" s="864"/>
      <c r="I42" s="864"/>
      <c r="J42" s="864"/>
      <c r="K42" s="865"/>
      <c r="L42" s="929" t="str">
        <f>IF('Formular 4a_2'!O44&lt;1,"",'Formular 4a_2'!O44)</f>
        <v/>
      </c>
      <c r="M42" s="864"/>
      <c r="N42" s="864"/>
      <c r="O42" s="864"/>
      <c r="P42" s="865"/>
      <c r="Q42" s="863" t="str">
        <f>IF('Formular 4a_2'!S44&lt;1,"",'Formular 4a_2'!S44)</f>
        <v/>
      </c>
      <c r="R42" s="864"/>
      <c r="S42" s="864"/>
      <c r="T42" s="864"/>
      <c r="U42" s="864"/>
      <c r="V42" s="865"/>
      <c r="W42" s="863" t="str">
        <f>IF('Formular 4a_2'!W44&lt;1,"",'Formular 4a_2'!W44)</f>
        <v/>
      </c>
      <c r="X42" s="864"/>
      <c r="Y42" s="865"/>
      <c r="Z42" s="870" t="str">
        <f>IF('Formular 4a_2'!Z44&lt;1,"",'Formular 4a_2'!Z44)</f>
        <v/>
      </c>
      <c r="AA42" s="653"/>
    </row>
    <row r="43" spans="1:27" ht="10.199999999999999" customHeight="1" x14ac:dyDescent="0.25">
      <c r="A43" s="830"/>
      <c r="B43" s="866"/>
      <c r="C43" s="867"/>
      <c r="D43" s="867"/>
      <c r="E43" s="867"/>
      <c r="F43" s="868"/>
      <c r="G43" s="866"/>
      <c r="H43" s="867"/>
      <c r="I43" s="867"/>
      <c r="J43" s="867"/>
      <c r="K43" s="868"/>
      <c r="L43" s="866"/>
      <c r="M43" s="867"/>
      <c r="N43" s="867"/>
      <c r="O43" s="867"/>
      <c r="P43" s="868"/>
      <c r="Q43" s="866"/>
      <c r="R43" s="867"/>
      <c r="S43" s="867"/>
      <c r="T43" s="867"/>
      <c r="U43" s="867"/>
      <c r="V43" s="868"/>
      <c r="W43" s="866"/>
      <c r="X43" s="867"/>
      <c r="Y43" s="868"/>
      <c r="Z43" s="871"/>
      <c r="AA43" s="653"/>
    </row>
    <row r="44" spans="1:27" ht="10.199999999999999" customHeight="1" x14ac:dyDescent="0.25">
      <c r="A44" s="759">
        <v>55</v>
      </c>
      <c r="B44" s="863" t="str">
        <f>IF('Formular 4a_2'!B46&lt;1,"",'Formular 4a_2'!B46)</f>
        <v/>
      </c>
      <c r="C44" s="864"/>
      <c r="D44" s="864"/>
      <c r="E44" s="864"/>
      <c r="F44" s="865"/>
      <c r="G44" s="863" t="str">
        <f>IF('Formular 4a_2'!G46&lt;1,"",'Formular 4a_2'!G46)</f>
        <v/>
      </c>
      <c r="H44" s="864"/>
      <c r="I44" s="864"/>
      <c r="J44" s="864"/>
      <c r="K44" s="865"/>
      <c r="L44" s="929" t="str">
        <f>IF('Formular 4a_2'!O46&lt;1,"",'Formular 4a_2'!O46)</f>
        <v/>
      </c>
      <c r="M44" s="864"/>
      <c r="N44" s="864"/>
      <c r="O44" s="864"/>
      <c r="P44" s="865"/>
      <c r="Q44" s="863" t="str">
        <f>IF('Formular 4a_2'!S46&lt;1,"",'Formular 4a_2'!S46)</f>
        <v/>
      </c>
      <c r="R44" s="864"/>
      <c r="S44" s="864"/>
      <c r="T44" s="864"/>
      <c r="U44" s="864"/>
      <c r="V44" s="865"/>
      <c r="W44" s="863" t="str">
        <f>IF('Formular 4a_2'!W46&lt;1,"",'Formular 4a_2'!W46)</f>
        <v/>
      </c>
      <c r="X44" s="864"/>
      <c r="Y44" s="865"/>
      <c r="Z44" s="870" t="str">
        <f>IF('Formular 4a_2'!Z46&lt;1,"",'Formular 4a_2'!Z46)</f>
        <v/>
      </c>
      <c r="AA44" s="653"/>
    </row>
    <row r="45" spans="1:27" ht="10.199999999999999" customHeight="1" x14ac:dyDescent="0.25">
      <c r="A45" s="830"/>
      <c r="B45" s="866"/>
      <c r="C45" s="867"/>
      <c r="D45" s="867"/>
      <c r="E45" s="867"/>
      <c r="F45" s="868"/>
      <c r="G45" s="866"/>
      <c r="H45" s="867"/>
      <c r="I45" s="867"/>
      <c r="J45" s="867"/>
      <c r="K45" s="868"/>
      <c r="L45" s="866"/>
      <c r="M45" s="867"/>
      <c r="N45" s="867"/>
      <c r="O45" s="867"/>
      <c r="P45" s="868"/>
      <c r="Q45" s="866"/>
      <c r="R45" s="867"/>
      <c r="S45" s="867"/>
      <c r="T45" s="867"/>
      <c r="U45" s="867"/>
      <c r="V45" s="868"/>
      <c r="W45" s="866"/>
      <c r="X45" s="867"/>
      <c r="Y45" s="868"/>
      <c r="Z45" s="871"/>
      <c r="AA45" s="653"/>
    </row>
    <row r="46" spans="1:27" ht="10.199999999999999" customHeight="1" x14ac:dyDescent="0.25">
      <c r="A46" s="759">
        <v>56</v>
      </c>
      <c r="B46" s="863" t="str">
        <f>IF('Formular 4a_2'!B48&lt;1,"",'Formular 4a_2'!B48)</f>
        <v/>
      </c>
      <c r="C46" s="864"/>
      <c r="D46" s="864"/>
      <c r="E46" s="864"/>
      <c r="F46" s="865"/>
      <c r="G46" s="863" t="str">
        <f>IF('Formular 4a_2'!G48&lt;1,"",'Formular 4a_2'!G48)</f>
        <v/>
      </c>
      <c r="H46" s="864"/>
      <c r="I46" s="864"/>
      <c r="J46" s="864"/>
      <c r="K46" s="865"/>
      <c r="L46" s="929" t="str">
        <f>IF('Formular 4a_2'!O48&lt;1,"",'Formular 4a_2'!O48)</f>
        <v/>
      </c>
      <c r="M46" s="864"/>
      <c r="N46" s="864"/>
      <c r="O46" s="864"/>
      <c r="P46" s="865"/>
      <c r="Q46" s="863" t="str">
        <f>IF('Formular 4a_2'!S48&lt;1,"",'Formular 4a_2'!S48)</f>
        <v/>
      </c>
      <c r="R46" s="864"/>
      <c r="S46" s="864"/>
      <c r="T46" s="864"/>
      <c r="U46" s="864"/>
      <c r="V46" s="865"/>
      <c r="W46" s="863" t="str">
        <f>IF('Formular 4a_2'!W48&lt;1,"",'Formular 4a_2'!W48)</f>
        <v/>
      </c>
      <c r="X46" s="864"/>
      <c r="Y46" s="865"/>
      <c r="Z46" s="870" t="str">
        <f>IF('Formular 4a_2'!Z48&lt;1,"",'Formular 4a_2'!Z48)</f>
        <v/>
      </c>
      <c r="AA46" s="653"/>
    </row>
    <row r="47" spans="1:27" ht="10.199999999999999" customHeight="1" x14ac:dyDescent="0.25">
      <c r="A47" s="830"/>
      <c r="B47" s="866"/>
      <c r="C47" s="867"/>
      <c r="D47" s="867"/>
      <c r="E47" s="867"/>
      <c r="F47" s="868"/>
      <c r="G47" s="866"/>
      <c r="H47" s="867"/>
      <c r="I47" s="867"/>
      <c r="J47" s="867"/>
      <c r="K47" s="868"/>
      <c r="L47" s="866"/>
      <c r="M47" s="867"/>
      <c r="N47" s="867"/>
      <c r="O47" s="867"/>
      <c r="P47" s="868"/>
      <c r="Q47" s="866"/>
      <c r="R47" s="867"/>
      <c r="S47" s="867"/>
      <c r="T47" s="867"/>
      <c r="U47" s="867"/>
      <c r="V47" s="868"/>
      <c r="W47" s="866"/>
      <c r="X47" s="867"/>
      <c r="Y47" s="868"/>
      <c r="Z47" s="871"/>
      <c r="AA47" s="653"/>
    </row>
    <row r="48" spans="1:27" ht="10.199999999999999" customHeight="1" x14ac:dyDescent="0.25">
      <c r="A48" s="759">
        <v>57</v>
      </c>
      <c r="B48" s="863" t="str">
        <f>IF('Formular 4a_2'!B50&lt;1,"",'Formular 4a_2'!B50)</f>
        <v/>
      </c>
      <c r="C48" s="864"/>
      <c r="D48" s="864"/>
      <c r="E48" s="864"/>
      <c r="F48" s="865"/>
      <c r="G48" s="863" t="str">
        <f>IF('Formular 4a_2'!G50&lt;1,"",'Formular 4a_2'!G50)</f>
        <v/>
      </c>
      <c r="H48" s="864"/>
      <c r="I48" s="864"/>
      <c r="J48" s="864"/>
      <c r="K48" s="865"/>
      <c r="L48" s="929" t="str">
        <f>IF('Formular 4a_2'!O50&lt;1,"",'Formular 4a_2'!O50)</f>
        <v/>
      </c>
      <c r="M48" s="864"/>
      <c r="N48" s="864"/>
      <c r="O48" s="864"/>
      <c r="P48" s="865"/>
      <c r="Q48" s="863" t="str">
        <f>IF('Formular 4a_2'!S50&lt;1,"",'Formular 4a_2'!S50)</f>
        <v/>
      </c>
      <c r="R48" s="864"/>
      <c r="S48" s="864"/>
      <c r="T48" s="864"/>
      <c r="U48" s="864"/>
      <c r="V48" s="865"/>
      <c r="W48" s="863" t="str">
        <f>IF('Formular 4a_2'!W50&lt;1,"",'Formular 4a_2'!W50)</f>
        <v/>
      </c>
      <c r="X48" s="864"/>
      <c r="Y48" s="865"/>
      <c r="Z48" s="870" t="str">
        <f>IF('Formular 4a_2'!Z50&lt;1,"",'Formular 4a_2'!Z50)</f>
        <v/>
      </c>
      <c r="AA48" s="653"/>
    </row>
    <row r="49" spans="1:27" ht="10.199999999999999" customHeight="1" x14ac:dyDescent="0.25">
      <c r="A49" s="830"/>
      <c r="B49" s="866"/>
      <c r="C49" s="867"/>
      <c r="D49" s="867"/>
      <c r="E49" s="867"/>
      <c r="F49" s="868"/>
      <c r="G49" s="866"/>
      <c r="H49" s="867"/>
      <c r="I49" s="867"/>
      <c r="J49" s="867"/>
      <c r="K49" s="868"/>
      <c r="L49" s="866"/>
      <c r="M49" s="867"/>
      <c r="N49" s="867"/>
      <c r="O49" s="867"/>
      <c r="P49" s="868"/>
      <c r="Q49" s="866"/>
      <c r="R49" s="867"/>
      <c r="S49" s="867"/>
      <c r="T49" s="867"/>
      <c r="U49" s="867"/>
      <c r="V49" s="868"/>
      <c r="W49" s="866"/>
      <c r="X49" s="867"/>
      <c r="Y49" s="868"/>
      <c r="Z49" s="871"/>
      <c r="AA49" s="653"/>
    </row>
    <row r="50" spans="1:27" ht="10.199999999999999" customHeight="1" x14ac:dyDescent="0.25">
      <c r="A50" s="759">
        <v>58</v>
      </c>
      <c r="B50" s="863" t="str">
        <f>IF('Formular 4a_2'!B52&lt;1,"",'Formular 4a_2'!B52)</f>
        <v/>
      </c>
      <c r="C50" s="864"/>
      <c r="D50" s="864"/>
      <c r="E50" s="864"/>
      <c r="F50" s="865"/>
      <c r="G50" s="863" t="str">
        <f>IF('Formular 4a_2'!G52&lt;1,"",'Formular 4a_2'!G52)</f>
        <v/>
      </c>
      <c r="H50" s="864"/>
      <c r="I50" s="864"/>
      <c r="J50" s="864"/>
      <c r="K50" s="865"/>
      <c r="L50" s="929" t="str">
        <f>IF('Formular 4a_2'!O52&lt;1,"",'Formular 4a_2'!O52)</f>
        <v/>
      </c>
      <c r="M50" s="864"/>
      <c r="N50" s="864"/>
      <c r="O50" s="864"/>
      <c r="P50" s="865"/>
      <c r="Q50" s="863" t="str">
        <f>IF('Formular 4a_2'!S52&lt;1,"",'Formular 4a_2'!S52)</f>
        <v/>
      </c>
      <c r="R50" s="864"/>
      <c r="S50" s="864"/>
      <c r="T50" s="864"/>
      <c r="U50" s="864"/>
      <c r="V50" s="865"/>
      <c r="W50" s="863" t="str">
        <f>IF('Formular 4a_2'!W52&lt;1,"",'Formular 4a_2'!W52)</f>
        <v/>
      </c>
      <c r="X50" s="864"/>
      <c r="Y50" s="865"/>
      <c r="Z50" s="870" t="str">
        <f>IF('Formular 4a_2'!Z52&lt;1,"",'Formular 4a_2'!Z52)</f>
        <v/>
      </c>
      <c r="AA50" s="653"/>
    </row>
    <row r="51" spans="1:27" ht="10.199999999999999" customHeight="1" x14ac:dyDescent="0.25">
      <c r="A51" s="830"/>
      <c r="B51" s="866"/>
      <c r="C51" s="867"/>
      <c r="D51" s="867"/>
      <c r="E51" s="867"/>
      <c r="F51" s="868"/>
      <c r="G51" s="866"/>
      <c r="H51" s="867"/>
      <c r="I51" s="867"/>
      <c r="J51" s="867"/>
      <c r="K51" s="868"/>
      <c r="L51" s="866"/>
      <c r="M51" s="867"/>
      <c r="N51" s="867"/>
      <c r="O51" s="867"/>
      <c r="P51" s="868"/>
      <c r="Q51" s="866"/>
      <c r="R51" s="867"/>
      <c r="S51" s="867"/>
      <c r="T51" s="867"/>
      <c r="U51" s="867"/>
      <c r="V51" s="868"/>
      <c r="W51" s="866"/>
      <c r="X51" s="867"/>
      <c r="Y51" s="868"/>
      <c r="Z51" s="871"/>
      <c r="AA51" s="653"/>
    </row>
    <row r="52" spans="1:27" ht="10.199999999999999" customHeight="1" x14ac:dyDescent="0.25">
      <c r="A52" s="759">
        <v>59</v>
      </c>
      <c r="B52" s="863" t="str">
        <f>IF('Formular 4a_2'!B54&lt;1,"",'Formular 4a_2'!B54)</f>
        <v/>
      </c>
      <c r="C52" s="864"/>
      <c r="D52" s="864"/>
      <c r="E52" s="864"/>
      <c r="F52" s="865"/>
      <c r="G52" s="863" t="str">
        <f>IF('Formular 4a_2'!G54&lt;1,"",'Formular 4a_2'!G54)</f>
        <v/>
      </c>
      <c r="H52" s="864"/>
      <c r="I52" s="864"/>
      <c r="J52" s="864"/>
      <c r="K52" s="865"/>
      <c r="L52" s="929" t="str">
        <f>IF('Formular 4a_2'!O54&lt;1,"",'Formular 4a_2'!O54)</f>
        <v/>
      </c>
      <c r="M52" s="864"/>
      <c r="N52" s="864"/>
      <c r="O52" s="864"/>
      <c r="P52" s="865"/>
      <c r="Q52" s="863" t="str">
        <f>IF('Formular 4a_2'!S54&lt;1,"",'Formular 4a_2'!S54)</f>
        <v/>
      </c>
      <c r="R52" s="864"/>
      <c r="S52" s="864"/>
      <c r="T52" s="864"/>
      <c r="U52" s="864"/>
      <c r="V52" s="865"/>
      <c r="W52" s="863" t="str">
        <f>IF('Formular 4a_2'!W54&lt;1,"",'Formular 4a_2'!W54)</f>
        <v/>
      </c>
      <c r="X52" s="864"/>
      <c r="Y52" s="865"/>
      <c r="Z52" s="870" t="str">
        <f>IF('Formular 4a_2'!Z54&lt;1,"",'Formular 4a_2'!Z54)</f>
        <v/>
      </c>
      <c r="AA52" s="653"/>
    </row>
    <row r="53" spans="1:27" ht="10.199999999999999" customHeight="1" x14ac:dyDescent="0.25">
      <c r="A53" s="830"/>
      <c r="B53" s="866"/>
      <c r="C53" s="867"/>
      <c r="D53" s="867"/>
      <c r="E53" s="867"/>
      <c r="F53" s="868"/>
      <c r="G53" s="866"/>
      <c r="H53" s="867"/>
      <c r="I53" s="867"/>
      <c r="J53" s="867"/>
      <c r="K53" s="868"/>
      <c r="L53" s="866"/>
      <c r="M53" s="867"/>
      <c r="N53" s="867"/>
      <c r="O53" s="867"/>
      <c r="P53" s="868"/>
      <c r="Q53" s="866"/>
      <c r="R53" s="867"/>
      <c r="S53" s="867"/>
      <c r="T53" s="867"/>
      <c r="U53" s="867"/>
      <c r="V53" s="868"/>
      <c r="W53" s="866"/>
      <c r="X53" s="867"/>
      <c r="Y53" s="868"/>
      <c r="Z53" s="871"/>
      <c r="AA53" s="653"/>
    </row>
    <row r="54" spans="1:27" ht="10.199999999999999" customHeight="1" x14ac:dyDescent="0.25">
      <c r="A54" s="759">
        <v>60</v>
      </c>
      <c r="B54" s="863" t="str">
        <f>IF('Formular 4a_2'!B56&lt;1,"",'Formular 4a_2'!B56)</f>
        <v/>
      </c>
      <c r="C54" s="864"/>
      <c r="D54" s="864"/>
      <c r="E54" s="864"/>
      <c r="F54" s="865"/>
      <c r="G54" s="863" t="str">
        <f>IF('Formular 4a_2'!G56&lt;1,"",'Formular 4a_2'!G56)</f>
        <v/>
      </c>
      <c r="H54" s="864"/>
      <c r="I54" s="864"/>
      <c r="J54" s="864"/>
      <c r="K54" s="865"/>
      <c r="L54" s="929" t="str">
        <f>IF('Formular 4a_2'!O56&lt;1,"",'Formular 4a_2'!O56)</f>
        <v/>
      </c>
      <c r="M54" s="864"/>
      <c r="N54" s="864"/>
      <c r="O54" s="864"/>
      <c r="P54" s="865"/>
      <c r="Q54" s="863" t="str">
        <f>IF('Formular 4a_2'!S56&lt;1,"",'Formular 4a_2'!S56)</f>
        <v/>
      </c>
      <c r="R54" s="864"/>
      <c r="S54" s="864"/>
      <c r="T54" s="864"/>
      <c r="U54" s="864"/>
      <c r="V54" s="865"/>
      <c r="W54" s="863" t="str">
        <f>IF('Formular 4a_2'!W56&lt;1,"",'Formular 4a_2'!W56)</f>
        <v/>
      </c>
      <c r="X54" s="864"/>
      <c r="Y54" s="865"/>
      <c r="Z54" s="870" t="str">
        <f>IF('Formular 4a_2'!Z56&lt;1,"",'Formular 4a_2'!Z56)</f>
        <v/>
      </c>
      <c r="AA54" s="653"/>
    </row>
    <row r="55" spans="1:27" ht="10.199999999999999" customHeight="1" x14ac:dyDescent="0.25">
      <c r="A55" s="830"/>
      <c r="B55" s="866"/>
      <c r="C55" s="867"/>
      <c r="D55" s="867"/>
      <c r="E55" s="867"/>
      <c r="F55" s="868"/>
      <c r="G55" s="866"/>
      <c r="H55" s="867"/>
      <c r="I55" s="867"/>
      <c r="J55" s="867"/>
      <c r="K55" s="868"/>
      <c r="L55" s="866"/>
      <c r="M55" s="867"/>
      <c r="N55" s="867"/>
      <c r="O55" s="867"/>
      <c r="P55" s="868"/>
      <c r="Q55" s="866"/>
      <c r="R55" s="867"/>
      <c r="S55" s="867"/>
      <c r="T55" s="867"/>
      <c r="U55" s="867"/>
      <c r="V55" s="868"/>
      <c r="W55" s="866"/>
      <c r="X55" s="867"/>
      <c r="Y55" s="868"/>
      <c r="Z55" s="871"/>
      <c r="AA55" s="653"/>
    </row>
    <row r="56" spans="1:27" ht="10.199999999999999" customHeight="1" x14ac:dyDescent="0.25">
      <c r="A56" s="759">
        <v>61</v>
      </c>
      <c r="B56" s="863" t="str">
        <f>IF('Formular 4a_2'!B58&lt;1,"",'Formular 4a_2'!B58)</f>
        <v/>
      </c>
      <c r="C56" s="864"/>
      <c r="D56" s="864"/>
      <c r="E56" s="864"/>
      <c r="F56" s="865"/>
      <c r="G56" s="863" t="str">
        <f>IF('Formular 4a_2'!G58&lt;1,"",'Formular 4a_2'!G58)</f>
        <v/>
      </c>
      <c r="H56" s="864"/>
      <c r="I56" s="864"/>
      <c r="J56" s="864"/>
      <c r="K56" s="865"/>
      <c r="L56" s="929" t="str">
        <f>IF('Formular 4a_2'!O58&lt;1,"",'Formular 4a_2'!O58)</f>
        <v/>
      </c>
      <c r="M56" s="864"/>
      <c r="N56" s="864"/>
      <c r="O56" s="864"/>
      <c r="P56" s="865"/>
      <c r="Q56" s="863" t="str">
        <f>IF('Formular 4a_2'!S58&lt;1,"",'Formular 4a_2'!S58)</f>
        <v/>
      </c>
      <c r="R56" s="864"/>
      <c r="S56" s="864"/>
      <c r="T56" s="864"/>
      <c r="U56" s="864"/>
      <c r="V56" s="865"/>
      <c r="W56" s="863" t="str">
        <f>IF('Formular 4a_2'!W58&lt;1,"",'Formular 4a_2'!W58)</f>
        <v/>
      </c>
      <c r="X56" s="864"/>
      <c r="Y56" s="865"/>
      <c r="Z56" s="870" t="str">
        <f>IF('Formular 4a_2'!Z58&lt;1,"",'Formular 4a_2'!Z58)</f>
        <v/>
      </c>
      <c r="AA56" s="653"/>
    </row>
    <row r="57" spans="1:27" ht="10.199999999999999" customHeight="1" x14ac:dyDescent="0.25">
      <c r="A57" s="760"/>
      <c r="B57" s="866"/>
      <c r="C57" s="867"/>
      <c r="D57" s="867"/>
      <c r="E57" s="867"/>
      <c r="F57" s="868"/>
      <c r="G57" s="866"/>
      <c r="H57" s="867"/>
      <c r="I57" s="867"/>
      <c r="J57" s="867"/>
      <c r="K57" s="868"/>
      <c r="L57" s="866"/>
      <c r="M57" s="867"/>
      <c r="N57" s="867"/>
      <c r="O57" s="867"/>
      <c r="P57" s="868"/>
      <c r="Q57" s="866"/>
      <c r="R57" s="867"/>
      <c r="S57" s="867"/>
      <c r="T57" s="867"/>
      <c r="U57" s="867"/>
      <c r="V57" s="868"/>
      <c r="W57" s="866"/>
      <c r="X57" s="867"/>
      <c r="Y57" s="868"/>
      <c r="Z57" s="871"/>
      <c r="AA57" s="653"/>
    </row>
    <row r="58" spans="1:27" ht="10.199999999999999" customHeight="1" x14ac:dyDescent="0.25">
      <c r="A58" s="759">
        <v>62</v>
      </c>
      <c r="B58" s="863" t="str">
        <f>IF('Formular 4a_2'!B60&lt;1,"",'Formular 4a_2'!B60)</f>
        <v/>
      </c>
      <c r="C58" s="864"/>
      <c r="D58" s="864"/>
      <c r="E58" s="864"/>
      <c r="F58" s="865"/>
      <c r="G58" s="863" t="str">
        <f>IF('Formular 4a_2'!G60&lt;1,"",'Formular 4a_2'!G60)</f>
        <v/>
      </c>
      <c r="H58" s="864"/>
      <c r="I58" s="864"/>
      <c r="J58" s="864"/>
      <c r="K58" s="865"/>
      <c r="L58" s="929" t="str">
        <f>IF('Formular 4a_2'!O60&lt;1,"",'Formular 4a_2'!O60)</f>
        <v/>
      </c>
      <c r="M58" s="864"/>
      <c r="N58" s="864"/>
      <c r="O58" s="864"/>
      <c r="P58" s="865"/>
      <c r="Q58" s="863" t="str">
        <f>IF('Formular 4a_2'!S60&lt;1,"",'Formular 4a_2'!S60)</f>
        <v/>
      </c>
      <c r="R58" s="864"/>
      <c r="S58" s="864"/>
      <c r="T58" s="864"/>
      <c r="U58" s="864"/>
      <c r="V58" s="865"/>
      <c r="W58" s="863" t="str">
        <f>IF('Formular 4a_2'!W60&lt;1,"",'Formular 4a_2'!W60)</f>
        <v/>
      </c>
      <c r="X58" s="864"/>
      <c r="Y58" s="865"/>
      <c r="Z58" s="870" t="str">
        <f>IF('Formular 4a_2'!Z60&lt;1,"",'Formular 4a_2'!Z60)</f>
        <v/>
      </c>
      <c r="AA58" s="653"/>
    </row>
    <row r="59" spans="1:27" ht="10.199999999999999" customHeight="1" x14ac:dyDescent="0.25">
      <c r="A59" s="760"/>
      <c r="B59" s="866"/>
      <c r="C59" s="867"/>
      <c r="D59" s="867"/>
      <c r="E59" s="867"/>
      <c r="F59" s="868"/>
      <c r="G59" s="866"/>
      <c r="H59" s="867"/>
      <c r="I59" s="867"/>
      <c r="J59" s="867"/>
      <c r="K59" s="868"/>
      <c r="L59" s="866"/>
      <c r="M59" s="867"/>
      <c r="N59" s="867"/>
      <c r="O59" s="867"/>
      <c r="P59" s="868"/>
      <c r="Q59" s="866"/>
      <c r="R59" s="867"/>
      <c r="S59" s="867"/>
      <c r="T59" s="867"/>
      <c r="U59" s="867"/>
      <c r="V59" s="868"/>
      <c r="W59" s="866"/>
      <c r="X59" s="867"/>
      <c r="Y59" s="868"/>
      <c r="Z59" s="871"/>
      <c r="AA59" s="653"/>
    </row>
    <row r="60" spans="1:27" ht="10.199999999999999" customHeight="1" x14ac:dyDescent="0.25">
      <c r="A60" s="759">
        <v>63</v>
      </c>
      <c r="B60" s="863" t="str">
        <f>IF('Formular 4a_2'!B62&lt;1,"",'Formular 4a_2'!B62)</f>
        <v/>
      </c>
      <c r="C60" s="864"/>
      <c r="D60" s="864"/>
      <c r="E60" s="864"/>
      <c r="F60" s="865"/>
      <c r="G60" s="863" t="str">
        <f>IF('Formular 4a_2'!G62&lt;1,"",'Formular 4a_2'!G62)</f>
        <v/>
      </c>
      <c r="H60" s="864"/>
      <c r="I60" s="864"/>
      <c r="J60" s="864"/>
      <c r="K60" s="865"/>
      <c r="L60" s="929" t="str">
        <f>IF('Formular 4a_2'!O62&lt;1,"",'Formular 4a_2'!O62)</f>
        <v/>
      </c>
      <c r="M60" s="864"/>
      <c r="N60" s="864"/>
      <c r="O60" s="864"/>
      <c r="P60" s="865"/>
      <c r="Q60" s="863" t="str">
        <f>IF('Formular 4a_2'!S62&lt;1,"",'Formular 4a_2'!S62)</f>
        <v/>
      </c>
      <c r="R60" s="864"/>
      <c r="S60" s="864"/>
      <c r="T60" s="864"/>
      <c r="U60" s="864"/>
      <c r="V60" s="865"/>
      <c r="W60" s="863" t="str">
        <f>IF('Formular 4a_2'!W62&lt;1,"",'Formular 4a_2'!W62)</f>
        <v/>
      </c>
      <c r="X60" s="864"/>
      <c r="Y60" s="865"/>
      <c r="Z60" s="870" t="str">
        <f>IF('Formular 4a_2'!Z62&lt;1,"",'Formular 4a_2'!Z62)</f>
        <v/>
      </c>
      <c r="AA60" s="653"/>
    </row>
    <row r="61" spans="1:27" ht="10.199999999999999" customHeight="1" x14ac:dyDescent="0.25">
      <c r="A61" s="760"/>
      <c r="B61" s="866"/>
      <c r="C61" s="867"/>
      <c r="D61" s="867"/>
      <c r="E61" s="867"/>
      <c r="F61" s="868"/>
      <c r="G61" s="866"/>
      <c r="H61" s="867"/>
      <c r="I61" s="867"/>
      <c r="J61" s="867"/>
      <c r="K61" s="868"/>
      <c r="L61" s="866"/>
      <c r="M61" s="867"/>
      <c r="N61" s="867"/>
      <c r="O61" s="867"/>
      <c r="P61" s="868"/>
      <c r="Q61" s="866"/>
      <c r="R61" s="867"/>
      <c r="S61" s="867"/>
      <c r="T61" s="867"/>
      <c r="U61" s="867"/>
      <c r="V61" s="868"/>
      <c r="W61" s="866"/>
      <c r="X61" s="867"/>
      <c r="Y61" s="868"/>
      <c r="Z61" s="871"/>
      <c r="AA61" s="653"/>
    </row>
    <row r="62" spans="1:27" ht="10.199999999999999" customHeight="1" x14ac:dyDescent="0.25">
      <c r="A62" s="759">
        <v>64</v>
      </c>
      <c r="B62" s="863" t="str">
        <f>IF('Formular 4a_2'!B64&lt;1,"",'Formular 4a_2'!B64)</f>
        <v/>
      </c>
      <c r="C62" s="864"/>
      <c r="D62" s="864"/>
      <c r="E62" s="864"/>
      <c r="F62" s="865"/>
      <c r="G62" s="863" t="str">
        <f>IF('Formular 4a_2'!G64&lt;1,"",'Formular 4a_2'!G64)</f>
        <v/>
      </c>
      <c r="H62" s="864"/>
      <c r="I62" s="864"/>
      <c r="J62" s="864"/>
      <c r="K62" s="865"/>
      <c r="L62" s="929" t="str">
        <f>IF('Formular 4a_2'!O64&lt;1,"",'Formular 4a_2'!O64)</f>
        <v/>
      </c>
      <c r="M62" s="864"/>
      <c r="N62" s="864"/>
      <c r="O62" s="864"/>
      <c r="P62" s="865"/>
      <c r="Q62" s="863" t="str">
        <f>IF('Formular 4a_2'!S64&lt;1,"",'Formular 4a_2'!S64)</f>
        <v/>
      </c>
      <c r="R62" s="864"/>
      <c r="S62" s="864"/>
      <c r="T62" s="864"/>
      <c r="U62" s="864"/>
      <c r="V62" s="865"/>
      <c r="W62" s="863" t="str">
        <f>IF('Formular 4a_2'!W64&lt;1,"",'Formular 4a_2'!W64)</f>
        <v/>
      </c>
      <c r="X62" s="864"/>
      <c r="Y62" s="865"/>
      <c r="Z62" s="870" t="str">
        <f>IF('Formular 4a_2'!Z64&lt;1,"",'Formular 4a_2'!Z64)</f>
        <v/>
      </c>
      <c r="AA62" s="653"/>
    </row>
    <row r="63" spans="1:27" ht="10.199999999999999" customHeight="1" x14ac:dyDescent="0.25">
      <c r="A63" s="760"/>
      <c r="B63" s="866"/>
      <c r="C63" s="867"/>
      <c r="D63" s="867"/>
      <c r="E63" s="867"/>
      <c r="F63" s="868"/>
      <c r="G63" s="866"/>
      <c r="H63" s="867"/>
      <c r="I63" s="867"/>
      <c r="J63" s="867"/>
      <c r="K63" s="868"/>
      <c r="L63" s="866"/>
      <c r="M63" s="867"/>
      <c r="N63" s="867"/>
      <c r="O63" s="867"/>
      <c r="P63" s="868"/>
      <c r="Q63" s="866"/>
      <c r="R63" s="867"/>
      <c r="S63" s="867"/>
      <c r="T63" s="867"/>
      <c r="U63" s="867"/>
      <c r="V63" s="868"/>
      <c r="W63" s="866"/>
      <c r="X63" s="867"/>
      <c r="Y63" s="868"/>
      <c r="Z63" s="871"/>
      <c r="AA63" s="653"/>
    </row>
    <row r="64" spans="1:27" ht="10.199999999999999" customHeight="1" x14ac:dyDescent="0.25">
      <c r="A64" s="759">
        <v>65</v>
      </c>
      <c r="B64" s="863" t="str">
        <f>IF('Formular 4a_2'!B66&lt;1,"",'Formular 4a_2'!B66)</f>
        <v/>
      </c>
      <c r="C64" s="864"/>
      <c r="D64" s="864"/>
      <c r="E64" s="864"/>
      <c r="F64" s="865"/>
      <c r="G64" s="863" t="str">
        <f>IF('Formular 4a_2'!G66&lt;1,"",'Formular 4a_2'!G66)</f>
        <v/>
      </c>
      <c r="H64" s="864"/>
      <c r="I64" s="864"/>
      <c r="J64" s="864"/>
      <c r="K64" s="865"/>
      <c r="L64" s="929" t="str">
        <f>IF('Formular 4a_2'!O66&lt;1,"",'Formular 4a_2'!O66)</f>
        <v/>
      </c>
      <c r="M64" s="864"/>
      <c r="N64" s="864"/>
      <c r="O64" s="864"/>
      <c r="P64" s="865"/>
      <c r="Q64" s="863" t="str">
        <f>IF('Formular 4a_2'!S66&lt;1,"",'Formular 4a_2'!S66)</f>
        <v/>
      </c>
      <c r="R64" s="864"/>
      <c r="S64" s="864"/>
      <c r="T64" s="864"/>
      <c r="U64" s="864"/>
      <c r="V64" s="865"/>
      <c r="W64" s="863" t="str">
        <f>IF('Formular 4a_2'!W66&lt;1,"",'Formular 4a_2'!W66)</f>
        <v/>
      </c>
      <c r="X64" s="864"/>
      <c r="Y64" s="865"/>
      <c r="Z64" s="870" t="str">
        <f>IF('Formular 4a_2'!Z66&lt;1,"",'Formular 4a_2'!Z66)</f>
        <v/>
      </c>
      <c r="AA64" s="653"/>
    </row>
    <row r="65" spans="1:27" ht="10.199999999999999" customHeight="1" x14ac:dyDescent="0.25">
      <c r="A65" s="760"/>
      <c r="B65" s="866"/>
      <c r="C65" s="867"/>
      <c r="D65" s="867"/>
      <c r="E65" s="867"/>
      <c r="F65" s="868"/>
      <c r="G65" s="866"/>
      <c r="H65" s="867"/>
      <c r="I65" s="867"/>
      <c r="J65" s="867"/>
      <c r="K65" s="868"/>
      <c r="L65" s="866"/>
      <c r="M65" s="867"/>
      <c r="N65" s="867"/>
      <c r="O65" s="867"/>
      <c r="P65" s="868"/>
      <c r="Q65" s="866"/>
      <c r="R65" s="867"/>
      <c r="S65" s="867"/>
      <c r="T65" s="867"/>
      <c r="U65" s="867"/>
      <c r="V65" s="868"/>
      <c r="W65" s="866"/>
      <c r="X65" s="867"/>
      <c r="Y65" s="868"/>
      <c r="Z65" s="871"/>
      <c r="AA65" s="653"/>
    </row>
    <row r="66" spans="1:27" ht="10.199999999999999" customHeight="1" x14ac:dyDescent="0.25">
      <c r="A66" s="759">
        <v>66</v>
      </c>
      <c r="B66" s="863" t="str">
        <f>IF('Formular 4a_2'!B68&lt;1,"",'Formular 4a_2'!B68)</f>
        <v/>
      </c>
      <c r="C66" s="864"/>
      <c r="D66" s="864"/>
      <c r="E66" s="864"/>
      <c r="F66" s="865"/>
      <c r="G66" s="863" t="str">
        <f>IF('Formular 4a_2'!G68&lt;1,"",'Formular 4a_2'!G68)</f>
        <v/>
      </c>
      <c r="H66" s="864"/>
      <c r="I66" s="864"/>
      <c r="J66" s="864"/>
      <c r="K66" s="865"/>
      <c r="L66" s="929" t="str">
        <f>IF('Formular 4a_2'!O68&lt;1,"",'Formular 4a_2'!O68)</f>
        <v/>
      </c>
      <c r="M66" s="864"/>
      <c r="N66" s="864"/>
      <c r="O66" s="864"/>
      <c r="P66" s="865"/>
      <c r="Q66" s="863" t="str">
        <f>IF('Formular 4a_2'!S68&lt;1,"",'Formular 4a_2'!S68)</f>
        <v/>
      </c>
      <c r="R66" s="864"/>
      <c r="S66" s="864"/>
      <c r="T66" s="864"/>
      <c r="U66" s="864"/>
      <c r="V66" s="865"/>
      <c r="W66" s="863" t="str">
        <f>IF('Formular 4a_2'!W68&lt;1,"",'Formular 4a_2'!W68)</f>
        <v/>
      </c>
      <c r="X66" s="864"/>
      <c r="Y66" s="865"/>
      <c r="Z66" s="870" t="str">
        <f>IF('Formular 4a_2'!Z68&lt;1,"",'Formular 4a_2'!Z68)</f>
        <v/>
      </c>
      <c r="AA66" s="653"/>
    </row>
    <row r="67" spans="1:27" ht="10.199999999999999" customHeight="1" x14ac:dyDescent="0.25">
      <c r="A67" s="760"/>
      <c r="B67" s="866"/>
      <c r="C67" s="867"/>
      <c r="D67" s="867"/>
      <c r="E67" s="867"/>
      <c r="F67" s="868"/>
      <c r="G67" s="866"/>
      <c r="H67" s="867"/>
      <c r="I67" s="867"/>
      <c r="J67" s="867"/>
      <c r="K67" s="868"/>
      <c r="L67" s="866"/>
      <c r="M67" s="867"/>
      <c r="N67" s="867"/>
      <c r="O67" s="867"/>
      <c r="P67" s="868"/>
      <c r="Q67" s="866"/>
      <c r="R67" s="867"/>
      <c r="S67" s="867"/>
      <c r="T67" s="867"/>
      <c r="U67" s="867"/>
      <c r="V67" s="868"/>
      <c r="W67" s="866"/>
      <c r="X67" s="867"/>
      <c r="Y67" s="868"/>
      <c r="Z67" s="871"/>
      <c r="AA67" s="653"/>
    </row>
    <row r="68" spans="1:27" ht="10.199999999999999" customHeight="1" x14ac:dyDescent="0.25">
      <c r="A68" s="759">
        <v>67</v>
      </c>
      <c r="B68" s="863" t="str">
        <f>IF('Formular 4a_2'!B70&lt;1,"",'Formular 4a_2'!B70)</f>
        <v/>
      </c>
      <c r="C68" s="864"/>
      <c r="D68" s="864"/>
      <c r="E68" s="864"/>
      <c r="F68" s="865"/>
      <c r="G68" s="863" t="str">
        <f>IF('Formular 4a_2'!G70&lt;1,"",'Formular 4a_2'!G70)</f>
        <v/>
      </c>
      <c r="H68" s="864"/>
      <c r="I68" s="864"/>
      <c r="J68" s="864"/>
      <c r="K68" s="865"/>
      <c r="L68" s="929" t="str">
        <f>IF('Formular 4a_2'!O70&lt;1,"",'Formular 4a_2'!O70)</f>
        <v/>
      </c>
      <c r="M68" s="864"/>
      <c r="N68" s="864"/>
      <c r="O68" s="864"/>
      <c r="P68" s="865"/>
      <c r="Q68" s="863" t="str">
        <f>IF('Formular 4a_2'!S70&lt;1,"",'Formular 4a_2'!S70)</f>
        <v/>
      </c>
      <c r="R68" s="864"/>
      <c r="S68" s="864"/>
      <c r="T68" s="864"/>
      <c r="U68" s="864"/>
      <c r="V68" s="865"/>
      <c r="W68" s="863" t="str">
        <f>IF('Formular 4a_2'!W70&lt;1,"",'Formular 4a_2'!W70)</f>
        <v/>
      </c>
      <c r="X68" s="864"/>
      <c r="Y68" s="865"/>
      <c r="Z68" s="870" t="str">
        <f>IF('Formular 4a_2'!Z70&lt;1,"",'Formular 4a_2'!Z70)</f>
        <v/>
      </c>
      <c r="AA68" s="653"/>
    </row>
    <row r="69" spans="1:27" ht="10.199999999999999" customHeight="1" x14ac:dyDescent="0.25">
      <c r="A69" s="760"/>
      <c r="B69" s="866"/>
      <c r="C69" s="867"/>
      <c r="D69" s="867"/>
      <c r="E69" s="867"/>
      <c r="F69" s="868"/>
      <c r="G69" s="866"/>
      <c r="H69" s="867"/>
      <c r="I69" s="867"/>
      <c r="J69" s="867"/>
      <c r="K69" s="868"/>
      <c r="L69" s="866"/>
      <c r="M69" s="867"/>
      <c r="N69" s="867"/>
      <c r="O69" s="867"/>
      <c r="P69" s="868"/>
      <c r="Q69" s="866"/>
      <c r="R69" s="867"/>
      <c r="S69" s="867"/>
      <c r="T69" s="867"/>
      <c r="U69" s="867"/>
      <c r="V69" s="868"/>
      <c r="W69" s="866"/>
      <c r="X69" s="867"/>
      <c r="Y69" s="868"/>
      <c r="Z69" s="871"/>
      <c r="AA69" s="653"/>
    </row>
    <row r="70" spans="1:27" ht="10.199999999999999" customHeight="1" x14ac:dyDescent="0.25">
      <c r="A70" s="759">
        <v>68</v>
      </c>
      <c r="B70" s="863" t="str">
        <f>IF('Formular 4a_2'!B72&lt;1,"",'Formular 4a_2'!B72)</f>
        <v/>
      </c>
      <c r="C70" s="864"/>
      <c r="D70" s="864"/>
      <c r="E70" s="864"/>
      <c r="F70" s="865"/>
      <c r="G70" s="863" t="str">
        <f>IF('Formular 4a_2'!G72&lt;1,"",'Formular 4a_2'!G72)</f>
        <v/>
      </c>
      <c r="H70" s="864"/>
      <c r="I70" s="864"/>
      <c r="J70" s="864"/>
      <c r="K70" s="865"/>
      <c r="L70" s="929" t="str">
        <f>IF('Formular 4a_2'!O72&lt;1,"",'Formular 4a_2'!O72)</f>
        <v/>
      </c>
      <c r="M70" s="864"/>
      <c r="N70" s="864"/>
      <c r="O70" s="864"/>
      <c r="P70" s="865"/>
      <c r="Q70" s="863" t="str">
        <f>IF('Formular 4a_2'!S72&lt;1,"",'Formular 4a_2'!S72)</f>
        <v/>
      </c>
      <c r="R70" s="864"/>
      <c r="S70" s="864"/>
      <c r="T70" s="864"/>
      <c r="U70" s="864"/>
      <c r="V70" s="865"/>
      <c r="W70" s="863" t="str">
        <f>IF('Formular 4a_2'!W72&lt;1,"",'Formular 4a_2'!W72)</f>
        <v/>
      </c>
      <c r="X70" s="864"/>
      <c r="Y70" s="865"/>
      <c r="Z70" s="870" t="str">
        <f>IF('Formular 4a_2'!Z72&lt;1,"",'Formular 4a_2'!Z72)</f>
        <v/>
      </c>
      <c r="AA70" s="653"/>
    </row>
    <row r="71" spans="1:27" ht="10.199999999999999" customHeight="1" x14ac:dyDescent="0.25">
      <c r="A71" s="760"/>
      <c r="B71" s="866"/>
      <c r="C71" s="867"/>
      <c r="D71" s="867"/>
      <c r="E71" s="867"/>
      <c r="F71" s="868"/>
      <c r="G71" s="866"/>
      <c r="H71" s="867"/>
      <c r="I71" s="867"/>
      <c r="J71" s="867"/>
      <c r="K71" s="868"/>
      <c r="L71" s="866"/>
      <c r="M71" s="867"/>
      <c r="N71" s="867"/>
      <c r="O71" s="867"/>
      <c r="P71" s="868"/>
      <c r="Q71" s="866"/>
      <c r="R71" s="867"/>
      <c r="S71" s="867"/>
      <c r="T71" s="867"/>
      <c r="U71" s="867"/>
      <c r="V71" s="868"/>
      <c r="W71" s="866"/>
      <c r="X71" s="867"/>
      <c r="Y71" s="868"/>
      <c r="Z71" s="871"/>
      <c r="AA71" s="653"/>
    </row>
    <row r="72" spans="1:27" ht="10.199999999999999" customHeight="1" x14ac:dyDescent="0.25">
      <c r="A72" s="759">
        <v>69</v>
      </c>
      <c r="B72" s="863" t="str">
        <f>IF('Formular 4a_2'!B74&lt;1,"",'Formular 4a_2'!B74)</f>
        <v/>
      </c>
      <c r="C72" s="864"/>
      <c r="D72" s="864"/>
      <c r="E72" s="864"/>
      <c r="F72" s="865"/>
      <c r="G72" s="863" t="str">
        <f>IF('Formular 4a_2'!G74&lt;1,"",'Formular 4a_2'!G74)</f>
        <v/>
      </c>
      <c r="H72" s="864"/>
      <c r="I72" s="864"/>
      <c r="J72" s="864"/>
      <c r="K72" s="865"/>
      <c r="L72" s="929" t="str">
        <f>IF('Formular 4a_2'!O74&lt;1,"",'Formular 4a_2'!O74)</f>
        <v/>
      </c>
      <c r="M72" s="864"/>
      <c r="N72" s="864"/>
      <c r="O72" s="864"/>
      <c r="P72" s="865"/>
      <c r="Q72" s="863" t="str">
        <f>IF('Formular 4a_2'!S74&lt;1,"",'Formular 4a_2'!S74)</f>
        <v/>
      </c>
      <c r="R72" s="864"/>
      <c r="S72" s="864"/>
      <c r="T72" s="864"/>
      <c r="U72" s="864"/>
      <c r="V72" s="865"/>
      <c r="W72" s="863" t="str">
        <f>IF('Formular 4a_2'!W74&lt;1,"",'Formular 4a_2'!W74)</f>
        <v/>
      </c>
      <c r="X72" s="864"/>
      <c r="Y72" s="865"/>
      <c r="Z72" s="870" t="str">
        <f>IF('Formular 4a_2'!Z74&lt;1,"",'Formular 4a_2'!Z74)</f>
        <v/>
      </c>
      <c r="AA72" s="653"/>
    </row>
    <row r="73" spans="1:27" ht="10.199999999999999" customHeight="1" x14ac:dyDescent="0.25">
      <c r="A73" s="760"/>
      <c r="B73" s="866"/>
      <c r="C73" s="867"/>
      <c r="D73" s="867"/>
      <c r="E73" s="867"/>
      <c r="F73" s="868"/>
      <c r="G73" s="866"/>
      <c r="H73" s="867"/>
      <c r="I73" s="867"/>
      <c r="J73" s="867"/>
      <c r="K73" s="868"/>
      <c r="L73" s="866"/>
      <c r="M73" s="867"/>
      <c r="N73" s="867"/>
      <c r="O73" s="867"/>
      <c r="P73" s="868"/>
      <c r="Q73" s="866"/>
      <c r="R73" s="867"/>
      <c r="S73" s="867"/>
      <c r="T73" s="867"/>
      <c r="U73" s="867"/>
      <c r="V73" s="868"/>
      <c r="W73" s="866"/>
      <c r="X73" s="867"/>
      <c r="Y73" s="868"/>
      <c r="Z73" s="871"/>
      <c r="AA73" s="653"/>
    </row>
    <row r="74" spans="1:27" ht="10.199999999999999" customHeight="1" x14ac:dyDescent="0.25">
      <c r="A74" s="759">
        <v>70</v>
      </c>
      <c r="B74" s="863" t="str">
        <f>IF('Formular 4a_2'!B76&lt;1,"",'Formular 4a_2'!B76)</f>
        <v/>
      </c>
      <c r="C74" s="864"/>
      <c r="D74" s="864"/>
      <c r="E74" s="864"/>
      <c r="F74" s="865"/>
      <c r="G74" s="863" t="str">
        <f>IF('Formular 4a_2'!G76&lt;1,"",'Formular 4a_2'!G76)</f>
        <v/>
      </c>
      <c r="H74" s="864"/>
      <c r="I74" s="864"/>
      <c r="J74" s="864"/>
      <c r="K74" s="865"/>
      <c r="L74" s="929" t="str">
        <f>IF('Formular 4a_2'!O76&lt;1,"",'Formular 4a_2'!O76)</f>
        <v/>
      </c>
      <c r="M74" s="864"/>
      <c r="N74" s="864"/>
      <c r="O74" s="864"/>
      <c r="P74" s="865"/>
      <c r="Q74" s="863" t="str">
        <f>IF('Formular 4a_2'!S76&lt;1,"",'Formular 4a_2'!S76)</f>
        <v/>
      </c>
      <c r="R74" s="864"/>
      <c r="S74" s="864"/>
      <c r="T74" s="864"/>
      <c r="U74" s="864"/>
      <c r="V74" s="865"/>
      <c r="W74" s="863" t="str">
        <f>IF('Formular 4a_2'!W76&lt;1,"",'Formular 4a_2'!W76)</f>
        <v/>
      </c>
      <c r="X74" s="864"/>
      <c r="Y74" s="865"/>
      <c r="Z74" s="870" t="str">
        <f>IF('Formular 4a_2'!Z76&lt;1,"",'Formular 4a_2'!Z76)</f>
        <v/>
      </c>
      <c r="AA74" s="653"/>
    </row>
    <row r="75" spans="1:27" ht="10.199999999999999" customHeight="1" x14ac:dyDescent="0.25">
      <c r="A75" s="760"/>
      <c r="B75" s="866"/>
      <c r="C75" s="867"/>
      <c r="D75" s="867"/>
      <c r="E75" s="867"/>
      <c r="F75" s="868"/>
      <c r="G75" s="866"/>
      <c r="H75" s="867"/>
      <c r="I75" s="867"/>
      <c r="J75" s="867"/>
      <c r="K75" s="868"/>
      <c r="L75" s="866"/>
      <c r="M75" s="867"/>
      <c r="N75" s="867"/>
      <c r="O75" s="867"/>
      <c r="P75" s="868"/>
      <c r="Q75" s="866"/>
      <c r="R75" s="867"/>
      <c r="S75" s="867"/>
      <c r="T75" s="867"/>
      <c r="U75" s="867"/>
      <c r="V75" s="868"/>
      <c r="W75" s="866"/>
      <c r="X75" s="867"/>
      <c r="Y75" s="868"/>
      <c r="Z75" s="871"/>
      <c r="AA75" s="653"/>
    </row>
    <row r="76" spans="1:27" ht="10.199999999999999" customHeight="1" x14ac:dyDescent="0.25">
      <c r="A76" s="759">
        <v>71</v>
      </c>
      <c r="B76" s="863" t="str">
        <f>IF('Formular 4a_2'!B78&lt;1,"",'Formular 4a_2'!B78)</f>
        <v/>
      </c>
      <c r="C76" s="864"/>
      <c r="D76" s="864"/>
      <c r="E76" s="864"/>
      <c r="F76" s="865"/>
      <c r="G76" s="863" t="str">
        <f>IF('Formular 4a_2'!G78&lt;1,"",'Formular 4a_2'!G78)</f>
        <v/>
      </c>
      <c r="H76" s="864"/>
      <c r="I76" s="864"/>
      <c r="J76" s="864"/>
      <c r="K76" s="865"/>
      <c r="L76" s="929" t="str">
        <f>IF('Formular 4a_2'!O78&lt;1,"",'Formular 4a_2'!O78)</f>
        <v/>
      </c>
      <c r="M76" s="864"/>
      <c r="N76" s="864"/>
      <c r="O76" s="864"/>
      <c r="P76" s="865"/>
      <c r="Q76" s="863" t="str">
        <f>IF('Formular 4a_2'!S78&lt;1,"",'Formular 4a_2'!S78)</f>
        <v/>
      </c>
      <c r="R76" s="864"/>
      <c r="S76" s="864"/>
      <c r="T76" s="864"/>
      <c r="U76" s="864"/>
      <c r="V76" s="865"/>
      <c r="W76" s="863" t="str">
        <f>IF('Formular 4a_2'!W78&lt;1,"",'Formular 4a_2'!W78)</f>
        <v/>
      </c>
      <c r="X76" s="864"/>
      <c r="Y76" s="865"/>
      <c r="Z76" s="870" t="str">
        <f>IF('Formular 4a_2'!Z78&lt;1,"",'Formular 4a_2'!Z78)</f>
        <v/>
      </c>
      <c r="AA76" s="653"/>
    </row>
    <row r="77" spans="1:27" ht="10.199999999999999" customHeight="1" x14ac:dyDescent="0.25">
      <c r="A77" s="760"/>
      <c r="B77" s="866"/>
      <c r="C77" s="867"/>
      <c r="D77" s="867"/>
      <c r="E77" s="867"/>
      <c r="F77" s="868"/>
      <c r="G77" s="866"/>
      <c r="H77" s="867"/>
      <c r="I77" s="867"/>
      <c r="J77" s="867"/>
      <c r="K77" s="868"/>
      <c r="L77" s="866"/>
      <c r="M77" s="867"/>
      <c r="N77" s="867"/>
      <c r="O77" s="867"/>
      <c r="P77" s="868"/>
      <c r="Q77" s="866"/>
      <c r="R77" s="867"/>
      <c r="S77" s="867"/>
      <c r="T77" s="867"/>
      <c r="U77" s="867"/>
      <c r="V77" s="868"/>
      <c r="W77" s="866"/>
      <c r="X77" s="867"/>
      <c r="Y77" s="868"/>
      <c r="Z77" s="871"/>
      <c r="AA77" s="653"/>
    </row>
    <row r="78" spans="1:27" ht="10.199999999999999" customHeight="1" x14ac:dyDescent="0.25">
      <c r="A78" s="759">
        <v>72</v>
      </c>
      <c r="B78" s="863" t="str">
        <f>IF('Formular 4a_2'!B80&lt;1,"",'Formular 4a_2'!B80)</f>
        <v/>
      </c>
      <c r="C78" s="864"/>
      <c r="D78" s="864"/>
      <c r="E78" s="864"/>
      <c r="F78" s="865"/>
      <c r="G78" s="863" t="str">
        <f>IF('Formular 4a_2'!G80&lt;1,"",'Formular 4a_2'!G80)</f>
        <v/>
      </c>
      <c r="H78" s="864"/>
      <c r="I78" s="864"/>
      <c r="J78" s="864"/>
      <c r="K78" s="865"/>
      <c r="L78" s="929" t="str">
        <f>IF('Formular 4a_2'!O80&lt;1,"",'Formular 4a_2'!O80)</f>
        <v/>
      </c>
      <c r="M78" s="864"/>
      <c r="N78" s="864"/>
      <c r="O78" s="864"/>
      <c r="P78" s="865"/>
      <c r="Q78" s="863" t="str">
        <f>IF('Formular 4a_2'!S80&lt;1,"",'Formular 4a_2'!S80)</f>
        <v/>
      </c>
      <c r="R78" s="864"/>
      <c r="S78" s="864"/>
      <c r="T78" s="864"/>
      <c r="U78" s="864"/>
      <c r="V78" s="865"/>
      <c r="W78" s="863" t="str">
        <f>IF('Formular 4a_2'!W80&lt;1,"",'Formular 4a_2'!W80)</f>
        <v/>
      </c>
      <c r="X78" s="864"/>
      <c r="Y78" s="865"/>
      <c r="Z78" s="870" t="str">
        <f>IF('Formular 4a_2'!Z80&lt;1,"",'Formular 4a_2'!Z80)</f>
        <v/>
      </c>
      <c r="AA78" s="653"/>
    </row>
    <row r="79" spans="1:27" ht="10.199999999999999" customHeight="1" x14ac:dyDescent="0.25">
      <c r="A79" s="760"/>
      <c r="B79" s="866"/>
      <c r="C79" s="867"/>
      <c r="D79" s="867"/>
      <c r="E79" s="867"/>
      <c r="F79" s="868"/>
      <c r="G79" s="866"/>
      <c r="H79" s="867"/>
      <c r="I79" s="867"/>
      <c r="J79" s="867"/>
      <c r="K79" s="868"/>
      <c r="L79" s="866"/>
      <c r="M79" s="867"/>
      <c r="N79" s="867"/>
      <c r="O79" s="867"/>
      <c r="P79" s="868"/>
      <c r="Q79" s="866"/>
      <c r="R79" s="867"/>
      <c r="S79" s="867"/>
      <c r="T79" s="867"/>
      <c r="U79" s="867"/>
      <c r="V79" s="868"/>
      <c r="W79" s="866"/>
      <c r="X79" s="867"/>
      <c r="Y79" s="868"/>
      <c r="Z79" s="871"/>
      <c r="AA79" s="653"/>
    </row>
    <row r="80" spans="1:27" ht="10.199999999999999" customHeight="1" x14ac:dyDescent="0.25">
      <c r="A80" s="759">
        <v>73</v>
      </c>
      <c r="B80" s="863" t="str">
        <f>IF('Formular 4a_2'!B82&lt;1,"",'Formular 4a_2'!B82)</f>
        <v/>
      </c>
      <c r="C80" s="864"/>
      <c r="D80" s="864"/>
      <c r="E80" s="864"/>
      <c r="F80" s="865"/>
      <c r="G80" s="863" t="str">
        <f>IF('Formular 4a_2'!G82&lt;1,"",'Formular 4a_2'!G82)</f>
        <v/>
      </c>
      <c r="H80" s="864"/>
      <c r="I80" s="864"/>
      <c r="J80" s="864"/>
      <c r="K80" s="865"/>
      <c r="L80" s="929" t="str">
        <f>IF('Formular 4a_2'!O82&lt;1,"",'Formular 4a_2'!O82)</f>
        <v/>
      </c>
      <c r="M80" s="864"/>
      <c r="N80" s="864"/>
      <c r="O80" s="864"/>
      <c r="P80" s="865"/>
      <c r="Q80" s="863" t="str">
        <f>IF('Formular 4a_2'!S82&lt;1,"",'Formular 4a_2'!S82)</f>
        <v/>
      </c>
      <c r="R80" s="864"/>
      <c r="S80" s="864"/>
      <c r="T80" s="864"/>
      <c r="U80" s="864"/>
      <c r="V80" s="865"/>
      <c r="W80" s="863" t="str">
        <f>IF('Formular 4a_2'!W82&lt;1,"",'Formular 4a_2'!W82)</f>
        <v/>
      </c>
      <c r="X80" s="864"/>
      <c r="Y80" s="865"/>
      <c r="Z80" s="870" t="str">
        <f>IF('Formular 4a_2'!Z82&lt;1,"",'Formular 4a_2'!Z82)</f>
        <v/>
      </c>
      <c r="AA80" s="653"/>
    </row>
    <row r="81" spans="1:27" ht="10.199999999999999" customHeight="1" x14ac:dyDescent="0.25">
      <c r="A81" s="760"/>
      <c r="B81" s="866"/>
      <c r="C81" s="867"/>
      <c r="D81" s="867"/>
      <c r="E81" s="867"/>
      <c r="F81" s="868"/>
      <c r="G81" s="866"/>
      <c r="H81" s="867"/>
      <c r="I81" s="867"/>
      <c r="J81" s="867"/>
      <c r="K81" s="868"/>
      <c r="L81" s="866"/>
      <c r="M81" s="867"/>
      <c r="N81" s="867"/>
      <c r="O81" s="867"/>
      <c r="P81" s="868"/>
      <c r="Q81" s="866"/>
      <c r="R81" s="867"/>
      <c r="S81" s="867"/>
      <c r="T81" s="867"/>
      <c r="U81" s="867"/>
      <c r="V81" s="868"/>
      <c r="W81" s="866"/>
      <c r="X81" s="867"/>
      <c r="Y81" s="868"/>
      <c r="Z81" s="871"/>
      <c r="AA81" s="653"/>
    </row>
    <row r="82" spans="1:27" ht="10.199999999999999" customHeight="1" x14ac:dyDescent="0.25">
      <c r="A82" s="759">
        <v>74</v>
      </c>
      <c r="B82" s="863" t="str">
        <f>IF('Formular 4a_2'!B84&lt;1,"",'Formular 4a_2'!B84)</f>
        <v/>
      </c>
      <c r="C82" s="864"/>
      <c r="D82" s="864"/>
      <c r="E82" s="864"/>
      <c r="F82" s="865"/>
      <c r="G82" s="863" t="str">
        <f>IF('Formular 4a_2'!G84&lt;1,"",'Formular 4a_2'!G84)</f>
        <v/>
      </c>
      <c r="H82" s="864"/>
      <c r="I82" s="864"/>
      <c r="J82" s="864"/>
      <c r="K82" s="865"/>
      <c r="L82" s="929" t="str">
        <f>IF('Formular 4a_2'!O84&lt;1,"",'Formular 4a_2'!O84)</f>
        <v/>
      </c>
      <c r="M82" s="864"/>
      <c r="N82" s="864"/>
      <c r="O82" s="864"/>
      <c r="P82" s="865"/>
      <c r="Q82" s="863" t="str">
        <f>IF('Formular 4a_2'!S84&lt;1,"",'Formular 4a_2'!S84)</f>
        <v/>
      </c>
      <c r="R82" s="864"/>
      <c r="S82" s="864"/>
      <c r="T82" s="864"/>
      <c r="U82" s="864"/>
      <c r="V82" s="865"/>
      <c r="W82" s="863" t="str">
        <f>IF('Formular 4a_2'!W84&lt;1,"",'Formular 4a_2'!W84)</f>
        <v/>
      </c>
      <c r="X82" s="864"/>
      <c r="Y82" s="865"/>
      <c r="Z82" s="870" t="str">
        <f>IF('Formular 4a_2'!Z84&lt;1,"",'Formular 4a_2'!Z84)</f>
        <v/>
      </c>
      <c r="AA82" s="653"/>
    </row>
    <row r="83" spans="1:27" ht="10.199999999999999" customHeight="1" x14ac:dyDescent="0.25">
      <c r="A83" s="760"/>
      <c r="B83" s="866"/>
      <c r="C83" s="867"/>
      <c r="D83" s="867"/>
      <c r="E83" s="867"/>
      <c r="F83" s="868"/>
      <c r="G83" s="866"/>
      <c r="H83" s="867"/>
      <c r="I83" s="867"/>
      <c r="J83" s="867"/>
      <c r="K83" s="868"/>
      <c r="L83" s="866"/>
      <c r="M83" s="867"/>
      <c r="N83" s="867"/>
      <c r="O83" s="867"/>
      <c r="P83" s="868"/>
      <c r="Q83" s="866"/>
      <c r="R83" s="867"/>
      <c r="S83" s="867"/>
      <c r="T83" s="867"/>
      <c r="U83" s="867"/>
      <c r="V83" s="868"/>
      <c r="W83" s="866"/>
      <c r="X83" s="867"/>
      <c r="Y83" s="868"/>
      <c r="Z83" s="871"/>
      <c r="AA83" s="653"/>
    </row>
    <row r="84" spans="1:27" ht="10.199999999999999" customHeight="1" x14ac:dyDescent="0.25">
      <c r="A84" s="759">
        <v>75</v>
      </c>
      <c r="B84" s="863" t="str">
        <f>IF('Formular 4a_2'!B86&lt;1,"",'Formular 4a_2'!B86)</f>
        <v/>
      </c>
      <c r="C84" s="864"/>
      <c r="D84" s="864"/>
      <c r="E84" s="864"/>
      <c r="F84" s="865"/>
      <c r="G84" s="863" t="str">
        <f>IF('Formular 4a_2'!G86&lt;1,"",'Formular 4a_2'!G86)</f>
        <v/>
      </c>
      <c r="H84" s="864"/>
      <c r="I84" s="864"/>
      <c r="J84" s="864"/>
      <c r="K84" s="865"/>
      <c r="L84" s="929" t="str">
        <f>IF('Formular 4a_2'!O86&lt;1,"",'Formular 4a_2'!O86)</f>
        <v/>
      </c>
      <c r="M84" s="864"/>
      <c r="N84" s="864"/>
      <c r="O84" s="864"/>
      <c r="P84" s="865"/>
      <c r="Q84" s="863" t="str">
        <f>IF('Formular 4a_2'!S86&lt;1,"",'Formular 4a_2'!S86)</f>
        <v/>
      </c>
      <c r="R84" s="864"/>
      <c r="S84" s="864"/>
      <c r="T84" s="864"/>
      <c r="U84" s="864"/>
      <c r="V84" s="865"/>
      <c r="W84" s="863" t="str">
        <f>IF('Formular 4a_2'!W86&lt;1,"",'Formular 4a_2'!W86)</f>
        <v/>
      </c>
      <c r="X84" s="864"/>
      <c r="Y84" s="865"/>
      <c r="Z84" s="870" t="str">
        <f>IF('Formular 4a_2'!Z86&lt;1,"",'Formular 4a_2'!Z86)</f>
        <v/>
      </c>
      <c r="AA84" s="653"/>
    </row>
    <row r="85" spans="1:27" ht="10.199999999999999" customHeight="1" x14ac:dyDescent="0.25">
      <c r="A85" s="760"/>
      <c r="B85" s="866"/>
      <c r="C85" s="867"/>
      <c r="D85" s="867"/>
      <c r="E85" s="867"/>
      <c r="F85" s="868"/>
      <c r="G85" s="866"/>
      <c r="H85" s="867"/>
      <c r="I85" s="867"/>
      <c r="J85" s="867"/>
      <c r="K85" s="868"/>
      <c r="L85" s="866"/>
      <c r="M85" s="867"/>
      <c r="N85" s="867"/>
      <c r="O85" s="867"/>
      <c r="P85" s="868"/>
      <c r="Q85" s="866"/>
      <c r="R85" s="867"/>
      <c r="S85" s="867"/>
      <c r="T85" s="867"/>
      <c r="U85" s="867"/>
      <c r="V85" s="868"/>
      <c r="W85" s="866"/>
      <c r="X85" s="867"/>
      <c r="Y85" s="868"/>
      <c r="Z85" s="871"/>
      <c r="AA85" s="653"/>
    </row>
    <row r="86" spans="1:27" ht="10.199999999999999" customHeight="1" x14ac:dyDescent="0.25">
      <c r="A86" s="759">
        <v>76</v>
      </c>
      <c r="B86" s="863" t="str">
        <f>IF('Formular 4a_2'!B88&lt;1,"",'Formular 4a_2'!B88)</f>
        <v/>
      </c>
      <c r="C86" s="864"/>
      <c r="D86" s="864"/>
      <c r="E86" s="864"/>
      <c r="F86" s="865"/>
      <c r="G86" s="863" t="str">
        <f>IF('Formular 4a_2'!G88&lt;1,"",'Formular 4a_2'!G88)</f>
        <v/>
      </c>
      <c r="H86" s="864"/>
      <c r="I86" s="864"/>
      <c r="J86" s="864"/>
      <c r="K86" s="865"/>
      <c r="L86" s="929" t="str">
        <f>IF('Formular 4a_2'!O88&lt;1,"",'Formular 4a_2'!O88)</f>
        <v/>
      </c>
      <c r="M86" s="864"/>
      <c r="N86" s="864"/>
      <c r="O86" s="864"/>
      <c r="P86" s="865"/>
      <c r="Q86" s="863" t="str">
        <f>IF('Formular 4a_2'!S88&lt;1,"",'Formular 4a_2'!S88)</f>
        <v/>
      </c>
      <c r="R86" s="864"/>
      <c r="S86" s="864"/>
      <c r="T86" s="864"/>
      <c r="U86" s="864"/>
      <c r="V86" s="865"/>
      <c r="W86" s="863" t="str">
        <f>IF('Formular 4a_2'!W88&lt;1,"",'Formular 4a_2'!W88)</f>
        <v/>
      </c>
      <c r="X86" s="864"/>
      <c r="Y86" s="865"/>
      <c r="Z86" s="870" t="str">
        <f>IF('Formular 4a_2'!Z88&lt;1,"",'Formular 4a_2'!Z88)</f>
        <v/>
      </c>
      <c r="AA86" s="653"/>
    </row>
    <row r="87" spans="1:27" ht="10.199999999999999" customHeight="1" x14ac:dyDescent="0.25">
      <c r="A87" s="760"/>
      <c r="B87" s="866"/>
      <c r="C87" s="867"/>
      <c r="D87" s="867"/>
      <c r="E87" s="867"/>
      <c r="F87" s="868"/>
      <c r="G87" s="866"/>
      <c r="H87" s="867"/>
      <c r="I87" s="867"/>
      <c r="J87" s="867"/>
      <c r="K87" s="868"/>
      <c r="L87" s="866"/>
      <c r="M87" s="867"/>
      <c r="N87" s="867"/>
      <c r="O87" s="867"/>
      <c r="P87" s="868"/>
      <c r="Q87" s="866"/>
      <c r="R87" s="867"/>
      <c r="S87" s="867"/>
      <c r="T87" s="867"/>
      <c r="U87" s="867"/>
      <c r="V87" s="868"/>
      <c r="W87" s="866"/>
      <c r="X87" s="867"/>
      <c r="Y87" s="868"/>
      <c r="Z87" s="871"/>
      <c r="AA87" s="653"/>
    </row>
    <row r="88" spans="1:27" ht="10.199999999999999" customHeight="1" x14ac:dyDescent="0.25">
      <c r="A88" s="759">
        <v>77</v>
      </c>
      <c r="B88" s="863" t="str">
        <f>IF('Formular 4a_2'!B90&lt;1,"",'Formular 4a_2'!B90)</f>
        <v/>
      </c>
      <c r="C88" s="864"/>
      <c r="D88" s="864"/>
      <c r="E88" s="864"/>
      <c r="F88" s="865"/>
      <c r="G88" s="863" t="str">
        <f>IF('Formular 4a_2'!G90&lt;1,"",'Formular 4a_2'!G90)</f>
        <v/>
      </c>
      <c r="H88" s="864"/>
      <c r="I88" s="864"/>
      <c r="J88" s="864"/>
      <c r="K88" s="865"/>
      <c r="L88" s="929" t="str">
        <f>IF('Formular 4a_2'!O90&lt;1,"",'Formular 4a_2'!O90)</f>
        <v/>
      </c>
      <c r="M88" s="864"/>
      <c r="N88" s="864"/>
      <c r="O88" s="864"/>
      <c r="P88" s="865"/>
      <c r="Q88" s="863" t="str">
        <f>IF('Formular 4a_2'!S90&lt;1,"",'Formular 4a_2'!S90)</f>
        <v/>
      </c>
      <c r="R88" s="864"/>
      <c r="S88" s="864"/>
      <c r="T88" s="864"/>
      <c r="U88" s="864"/>
      <c r="V88" s="865"/>
      <c r="W88" s="863" t="str">
        <f>IF('Formular 4a_2'!W90&lt;1,"",'Formular 4a_2'!W90)</f>
        <v/>
      </c>
      <c r="X88" s="864"/>
      <c r="Y88" s="865"/>
      <c r="Z88" s="870" t="str">
        <f>IF('Formular 4a_2'!Z90&lt;1,"",'Formular 4a_2'!Z90)</f>
        <v/>
      </c>
      <c r="AA88" s="653"/>
    </row>
    <row r="89" spans="1:27" ht="10.199999999999999" customHeight="1" x14ac:dyDescent="0.25">
      <c r="A89" s="760"/>
      <c r="B89" s="866"/>
      <c r="C89" s="867"/>
      <c r="D89" s="867"/>
      <c r="E89" s="867"/>
      <c r="F89" s="868"/>
      <c r="G89" s="866"/>
      <c r="H89" s="867"/>
      <c r="I89" s="867"/>
      <c r="J89" s="867"/>
      <c r="K89" s="868"/>
      <c r="L89" s="866"/>
      <c r="M89" s="867"/>
      <c r="N89" s="867"/>
      <c r="O89" s="867"/>
      <c r="P89" s="868"/>
      <c r="Q89" s="866"/>
      <c r="R89" s="867"/>
      <c r="S89" s="867"/>
      <c r="T89" s="867"/>
      <c r="U89" s="867"/>
      <c r="V89" s="868"/>
      <c r="W89" s="866"/>
      <c r="X89" s="867"/>
      <c r="Y89" s="868"/>
      <c r="Z89" s="871"/>
      <c r="AA89" s="653"/>
    </row>
    <row r="90" spans="1:27" ht="10.199999999999999" customHeight="1" x14ac:dyDescent="0.25">
      <c r="A90" s="759">
        <v>78</v>
      </c>
      <c r="B90" s="863" t="str">
        <f>IF('Formular 4a_2'!B92&lt;1,"",'Formular 4a_2'!B92)</f>
        <v/>
      </c>
      <c r="C90" s="864"/>
      <c r="D90" s="864"/>
      <c r="E90" s="864"/>
      <c r="F90" s="865"/>
      <c r="G90" s="863" t="str">
        <f>IF('Formular 4a_2'!G92&lt;1,"",'Formular 4a_2'!G92)</f>
        <v/>
      </c>
      <c r="H90" s="864"/>
      <c r="I90" s="864"/>
      <c r="J90" s="864"/>
      <c r="K90" s="865"/>
      <c r="L90" s="929" t="str">
        <f>IF('Formular 4a_2'!O92&lt;1,"",'Formular 4a_2'!O92)</f>
        <v/>
      </c>
      <c r="M90" s="864"/>
      <c r="N90" s="864"/>
      <c r="O90" s="864"/>
      <c r="P90" s="865"/>
      <c r="Q90" s="863" t="str">
        <f>IF('Formular 4a_2'!S92&lt;1,"",'Formular 4a_2'!S92)</f>
        <v/>
      </c>
      <c r="R90" s="864"/>
      <c r="S90" s="864"/>
      <c r="T90" s="864"/>
      <c r="U90" s="864"/>
      <c r="V90" s="865"/>
      <c r="W90" s="863" t="str">
        <f>IF('Formular 4a_2'!W92&lt;1,"",'Formular 4a_2'!W92)</f>
        <v/>
      </c>
      <c r="X90" s="864"/>
      <c r="Y90" s="865"/>
      <c r="Z90" s="870" t="str">
        <f>IF('Formular 4a_2'!Z92&lt;1,"",'Formular 4a_2'!Z92)</f>
        <v/>
      </c>
      <c r="AA90" s="653"/>
    </row>
    <row r="91" spans="1:27" ht="10.199999999999999" customHeight="1" x14ac:dyDescent="0.25">
      <c r="A91" s="760"/>
      <c r="B91" s="866"/>
      <c r="C91" s="867"/>
      <c r="D91" s="867"/>
      <c r="E91" s="867"/>
      <c r="F91" s="868"/>
      <c r="G91" s="866"/>
      <c r="H91" s="867"/>
      <c r="I91" s="867"/>
      <c r="J91" s="867"/>
      <c r="K91" s="868"/>
      <c r="L91" s="866"/>
      <c r="M91" s="867"/>
      <c r="N91" s="867"/>
      <c r="O91" s="867"/>
      <c r="P91" s="868"/>
      <c r="Q91" s="866"/>
      <c r="R91" s="867"/>
      <c r="S91" s="867"/>
      <c r="T91" s="867"/>
      <c r="U91" s="867"/>
      <c r="V91" s="868"/>
      <c r="W91" s="866"/>
      <c r="X91" s="867"/>
      <c r="Y91" s="868"/>
      <c r="Z91" s="871"/>
      <c r="AA91" s="653"/>
    </row>
    <row r="92" spans="1:27" ht="10.199999999999999" customHeight="1" x14ac:dyDescent="0.25">
      <c r="A92" s="759">
        <v>79</v>
      </c>
      <c r="B92" s="863" t="str">
        <f>IF('Formular 4a_2'!B94&lt;1,"",'Formular 4a_2'!B94)</f>
        <v/>
      </c>
      <c r="C92" s="864"/>
      <c r="D92" s="864"/>
      <c r="E92" s="864"/>
      <c r="F92" s="865"/>
      <c r="G92" s="863" t="str">
        <f>IF('Formular 4a_2'!G94&lt;1,"",'Formular 4a_2'!G94)</f>
        <v/>
      </c>
      <c r="H92" s="864"/>
      <c r="I92" s="864"/>
      <c r="J92" s="864"/>
      <c r="K92" s="865"/>
      <c r="L92" s="929" t="str">
        <f>IF('Formular 4a_2'!O94&lt;1,"",'Formular 4a_2'!O94)</f>
        <v/>
      </c>
      <c r="M92" s="864"/>
      <c r="N92" s="864"/>
      <c r="O92" s="864"/>
      <c r="P92" s="865"/>
      <c r="Q92" s="863" t="str">
        <f>IF('Formular 4a_2'!S94&lt;1,"",'Formular 4a_2'!S94)</f>
        <v/>
      </c>
      <c r="R92" s="864"/>
      <c r="S92" s="864"/>
      <c r="T92" s="864"/>
      <c r="U92" s="864"/>
      <c r="V92" s="865"/>
      <c r="W92" s="863" t="str">
        <f>IF('Formular 4a_2'!W94&lt;1,"",'Formular 4a_2'!W94)</f>
        <v/>
      </c>
      <c r="X92" s="864"/>
      <c r="Y92" s="865"/>
      <c r="Z92" s="870" t="str">
        <f>IF('Formular 4a_2'!Z94&lt;1,"",'Formular 4a_2'!Z94)</f>
        <v/>
      </c>
      <c r="AA92" s="653"/>
    </row>
    <row r="93" spans="1:27" ht="10.199999999999999" customHeight="1" x14ac:dyDescent="0.25">
      <c r="A93" s="760"/>
      <c r="B93" s="866"/>
      <c r="C93" s="867"/>
      <c r="D93" s="867"/>
      <c r="E93" s="867"/>
      <c r="F93" s="868"/>
      <c r="G93" s="866"/>
      <c r="H93" s="867"/>
      <c r="I93" s="867"/>
      <c r="J93" s="867"/>
      <c r="K93" s="868"/>
      <c r="L93" s="866"/>
      <c r="M93" s="867"/>
      <c r="N93" s="867"/>
      <c r="O93" s="867"/>
      <c r="P93" s="868"/>
      <c r="Q93" s="866"/>
      <c r="R93" s="867"/>
      <c r="S93" s="867"/>
      <c r="T93" s="867"/>
      <c r="U93" s="867"/>
      <c r="V93" s="868"/>
      <c r="W93" s="866"/>
      <c r="X93" s="867"/>
      <c r="Y93" s="868"/>
      <c r="Z93" s="871"/>
      <c r="AA93" s="653"/>
    </row>
    <row r="94" spans="1:27" ht="10.199999999999999" customHeight="1" x14ac:dyDescent="0.25">
      <c r="A94" s="759">
        <v>80</v>
      </c>
      <c r="B94" s="863" t="str">
        <f>IF('Formular 4a_2'!B96&lt;1,"",'Formular 4a_2'!B96)</f>
        <v/>
      </c>
      <c r="C94" s="864"/>
      <c r="D94" s="864"/>
      <c r="E94" s="864"/>
      <c r="F94" s="865"/>
      <c r="G94" s="863" t="str">
        <f>IF('Formular 4a_2'!G96&lt;1,"",'Formular 4a_2'!G96)</f>
        <v/>
      </c>
      <c r="H94" s="864"/>
      <c r="I94" s="864"/>
      <c r="J94" s="864"/>
      <c r="K94" s="865"/>
      <c r="L94" s="929" t="str">
        <f>IF('Formular 4a_2'!O96&lt;1,"",'Formular 4a_2'!O96)</f>
        <v/>
      </c>
      <c r="M94" s="864"/>
      <c r="N94" s="864"/>
      <c r="O94" s="864"/>
      <c r="P94" s="865"/>
      <c r="Q94" s="863" t="str">
        <f>IF('Formular 4a_2'!S96&lt;1,"",'Formular 4a_2'!S96)</f>
        <v/>
      </c>
      <c r="R94" s="864"/>
      <c r="S94" s="864"/>
      <c r="T94" s="864"/>
      <c r="U94" s="864"/>
      <c r="V94" s="865"/>
      <c r="W94" s="863" t="str">
        <f>IF('Formular 4a_2'!W96&lt;1,"",'Formular 4a_2'!W96)</f>
        <v/>
      </c>
      <c r="X94" s="864"/>
      <c r="Y94" s="865"/>
      <c r="Z94" s="870" t="str">
        <f>IF('Formular 4a_2'!Z96&lt;1,"",'Formular 4a_2'!Z96)</f>
        <v/>
      </c>
      <c r="AA94" s="653"/>
    </row>
    <row r="95" spans="1:27" ht="10.199999999999999" customHeight="1" x14ac:dyDescent="0.25">
      <c r="A95" s="760"/>
      <c r="B95" s="866"/>
      <c r="C95" s="867"/>
      <c r="D95" s="867"/>
      <c r="E95" s="867"/>
      <c r="F95" s="868"/>
      <c r="G95" s="866"/>
      <c r="H95" s="867"/>
      <c r="I95" s="867"/>
      <c r="J95" s="867"/>
      <c r="K95" s="868"/>
      <c r="L95" s="866"/>
      <c r="M95" s="867"/>
      <c r="N95" s="867"/>
      <c r="O95" s="867"/>
      <c r="P95" s="868"/>
      <c r="Q95" s="866"/>
      <c r="R95" s="867"/>
      <c r="S95" s="867"/>
      <c r="T95" s="867"/>
      <c r="U95" s="867"/>
      <c r="V95" s="868"/>
      <c r="W95" s="866"/>
      <c r="X95" s="867"/>
      <c r="Y95" s="868"/>
      <c r="Z95" s="871"/>
      <c r="AA95" s="653"/>
    </row>
    <row r="96" spans="1:27" ht="10.199999999999999" customHeight="1" x14ac:dyDescent="0.25">
      <c r="AA96" s="653"/>
    </row>
    <row r="97" spans="2:38" ht="10.199999999999999" customHeight="1" x14ac:dyDescent="0.25">
      <c r="B97" s="939" t="s">
        <v>5</v>
      </c>
      <c r="C97" s="940"/>
      <c r="D97" s="940"/>
      <c r="E97" s="940"/>
      <c r="F97" s="940"/>
      <c r="G97" s="940"/>
      <c r="H97" s="940"/>
      <c r="I97" s="940"/>
      <c r="J97" s="940"/>
      <c r="K97" s="940"/>
      <c r="L97" s="940"/>
      <c r="M97" s="30"/>
      <c r="N97" s="849">
        <f>SUMPRODUCT(1*(LEN(B16:B95)&gt;0))+'Formular 4b_1'!N99</f>
        <v>0</v>
      </c>
      <c r="O97" s="850"/>
      <c r="P97" s="30"/>
      <c r="Q97" s="30"/>
      <c r="R97" s="30"/>
      <c r="AA97" s="653"/>
    </row>
    <row r="98" spans="2:38" ht="10.199999999999999" customHeight="1" x14ac:dyDescent="0.25">
      <c r="B98" s="940"/>
      <c r="C98" s="940"/>
      <c r="D98" s="940"/>
      <c r="E98" s="940"/>
      <c r="F98" s="940"/>
      <c r="G98" s="940"/>
      <c r="H98" s="940"/>
      <c r="I98" s="940"/>
      <c r="J98" s="940"/>
      <c r="K98" s="940"/>
      <c r="L98" s="940"/>
      <c r="M98" s="30"/>
      <c r="N98" s="851"/>
      <c r="O98" s="852"/>
      <c r="P98" s="30"/>
      <c r="Q98" s="30"/>
      <c r="R98" s="30"/>
      <c r="AA98" s="653"/>
    </row>
    <row r="99" spans="2:38" ht="10.199999999999999" customHeight="1" x14ac:dyDescent="0.25">
      <c r="AA99" s="653"/>
    </row>
    <row r="100" spans="2:38" ht="10.199999999999999" customHeight="1" x14ac:dyDescent="0.25">
      <c r="B100" s="693" t="s">
        <v>44</v>
      </c>
      <c r="C100" s="693"/>
      <c r="D100" s="693"/>
      <c r="E100" s="693"/>
      <c r="F100" s="693"/>
      <c r="G100" s="693"/>
      <c r="H100" s="693"/>
      <c r="I100" s="693"/>
      <c r="J100" s="693"/>
      <c r="K100" s="693"/>
      <c r="L100" s="693"/>
      <c r="N100" s="849">
        <f>COUNTIF(Z16:Z94,"w")+('Formular 4b_1'!N102)</f>
        <v>0</v>
      </c>
      <c r="O100" s="850"/>
      <c r="Q100" s="853" t="str">
        <f>IF(N100&lt;1,"",N100/N97)</f>
        <v/>
      </c>
      <c r="R100" s="854"/>
      <c r="AA100" s="653"/>
    </row>
    <row r="101" spans="2:38" ht="10.199999999999999" customHeight="1" x14ac:dyDescent="0.25">
      <c r="B101" s="693"/>
      <c r="C101" s="693"/>
      <c r="D101" s="693"/>
      <c r="E101" s="693"/>
      <c r="F101" s="693"/>
      <c r="G101" s="693"/>
      <c r="H101" s="693"/>
      <c r="I101" s="693"/>
      <c r="J101" s="693"/>
      <c r="K101" s="693"/>
      <c r="L101" s="693"/>
      <c r="N101" s="851"/>
      <c r="O101" s="852"/>
      <c r="Q101" s="855"/>
      <c r="R101" s="856"/>
      <c r="AA101" s="653"/>
    </row>
    <row r="102" spans="2:38" ht="10.199999999999999" customHeight="1" x14ac:dyDescent="0.25">
      <c r="AA102" s="653"/>
      <c r="AB102" s="3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2:38" ht="10.199999999999999" customHeight="1" x14ac:dyDescent="0.25">
      <c r="B103" s="693" t="s">
        <v>45</v>
      </c>
      <c r="C103" s="693"/>
      <c r="D103" s="693"/>
      <c r="E103" s="693"/>
      <c r="F103" s="693"/>
      <c r="G103" s="693"/>
      <c r="H103" s="693"/>
      <c r="I103" s="693"/>
      <c r="J103" s="693"/>
      <c r="K103" s="693"/>
      <c r="L103" s="693"/>
      <c r="N103" s="849">
        <f>COUNTIF(Z16:Z94,"m")+('Formular 4b_1'!N105)</f>
        <v>0</v>
      </c>
      <c r="O103" s="850"/>
      <c r="Q103" s="853" t="str">
        <f>IF(N103&lt;1,"",N103/N97)</f>
        <v/>
      </c>
      <c r="R103" s="854"/>
      <c r="AA103" s="653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2:38" ht="10.199999999999999" customHeight="1" x14ac:dyDescent="0.25">
      <c r="B104" s="693"/>
      <c r="C104" s="693"/>
      <c r="D104" s="693"/>
      <c r="E104" s="693"/>
      <c r="F104" s="693"/>
      <c r="G104" s="693"/>
      <c r="H104" s="693"/>
      <c r="I104" s="693"/>
      <c r="J104" s="693"/>
      <c r="K104" s="693"/>
      <c r="L104" s="693"/>
      <c r="N104" s="851"/>
      <c r="O104" s="852"/>
      <c r="Q104" s="855"/>
      <c r="R104" s="856"/>
      <c r="AA104" s="653"/>
      <c r="AB104" s="596"/>
      <c r="AC104" s="596"/>
      <c r="AD104" s="33"/>
      <c r="AE104" s="4"/>
      <c r="AF104" s="31"/>
      <c r="AG104" s="31"/>
      <c r="AH104" s="31"/>
      <c r="AI104" s="31"/>
      <c r="AJ104" s="4"/>
      <c r="AK104" s="4"/>
      <c r="AL104" s="4"/>
    </row>
    <row r="105" spans="2:38" ht="10.199999999999999" customHeight="1" x14ac:dyDescent="0.25">
      <c r="AA105" s="653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2:38" ht="10.199999999999999" customHeight="1" x14ac:dyDescent="0.25">
      <c r="B106" s="721" t="s">
        <v>52</v>
      </c>
      <c r="C106" s="693"/>
      <c r="D106" s="693"/>
      <c r="E106" s="693"/>
      <c r="F106" s="693"/>
      <c r="G106" s="693"/>
      <c r="H106" s="693"/>
      <c r="I106" s="693"/>
      <c r="J106" s="693"/>
      <c r="K106" s="693"/>
      <c r="L106" s="693"/>
      <c r="M106" s="693"/>
      <c r="N106" s="693"/>
      <c r="O106" s="693"/>
      <c r="P106" s="693"/>
      <c r="Q106" s="693"/>
      <c r="R106" s="940"/>
      <c r="S106" s="708" t="e">
        <f>IF(Dienststellendaten!G58&lt;1,"",Dienststellendaten!G58)</f>
        <v>#VALUE!</v>
      </c>
      <c r="T106" s="936"/>
      <c r="U106" s="936"/>
      <c r="V106" s="721" t="s">
        <v>53</v>
      </c>
      <c r="W106" s="693"/>
      <c r="X106" s="693"/>
      <c r="Y106" s="693"/>
      <c r="Z106" s="693"/>
      <c r="AA106" s="653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2:38" ht="10.199999999999999" customHeight="1" x14ac:dyDescent="0.25">
      <c r="B107" s="693"/>
      <c r="C107" s="693"/>
      <c r="D107" s="693"/>
      <c r="E107" s="693"/>
      <c r="F107" s="693"/>
      <c r="G107" s="693"/>
      <c r="H107" s="693"/>
      <c r="I107" s="693"/>
      <c r="J107" s="693"/>
      <c r="K107" s="693"/>
      <c r="L107" s="693"/>
      <c r="M107" s="693"/>
      <c r="N107" s="693"/>
      <c r="O107" s="693"/>
      <c r="P107" s="693"/>
      <c r="Q107" s="693"/>
      <c r="R107" s="940"/>
      <c r="S107" s="937"/>
      <c r="T107" s="937"/>
      <c r="U107" s="937"/>
      <c r="V107" s="693"/>
      <c r="W107" s="693"/>
      <c r="X107" s="693"/>
      <c r="Y107" s="693"/>
      <c r="Z107" s="693"/>
      <c r="AA107" s="653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2:38" ht="10.199999999999999" customHeight="1" x14ac:dyDescent="0.25">
      <c r="B108" s="721" t="s">
        <v>54</v>
      </c>
      <c r="C108" s="721"/>
      <c r="D108" s="721"/>
      <c r="E108" s="721"/>
      <c r="F108" s="721"/>
      <c r="G108" s="721"/>
      <c r="H108" s="721"/>
      <c r="I108" s="721"/>
      <c r="J108" s="721"/>
      <c r="K108" s="721"/>
      <c r="L108" s="721"/>
      <c r="M108" s="721"/>
      <c r="AA108" s="653"/>
      <c r="AB108" s="4"/>
      <c r="AC108" s="4"/>
      <c r="AD108" s="19"/>
      <c r="AE108" s="4"/>
      <c r="AF108" s="4"/>
      <c r="AG108" s="4"/>
      <c r="AH108" s="4"/>
      <c r="AI108" s="4"/>
      <c r="AJ108" s="4"/>
      <c r="AK108" s="4"/>
      <c r="AL108" s="4"/>
    </row>
    <row r="109" spans="2:38" ht="10.199999999999999" customHeight="1" x14ac:dyDescent="0.25">
      <c r="B109" s="721"/>
      <c r="C109" s="721"/>
      <c r="D109" s="721"/>
      <c r="E109" s="721"/>
      <c r="F109" s="721"/>
      <c r="G109" s="721"/>
      <c r="H109" s="721"/>
      <c r="I109" s="721"/>
      <c r="J109" s="721"/>
      <c r="K109" s="721"/>
      <c r="L109" s="721"/>
      <c r="M109" s="721"/>
      <c r="AA109" s="653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2:38" ht="10.199999999999999" customHeight="1" x14ac:dyDescent="0.25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AA110" s="653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2:38" ht="10.199999999999999" customHeight="1" x14ac:dyDescent="0.25">
      <c r="AA111" s="653"/>
    </row>
    <row r="112" spans="2:38" ht="10.199999999999999" customHeight="1" x14ac:dyDescent="0.25">
      <c r="B112" s="596"/>
      <c r="C112" s="596"/>
      <c r="D112" s="596"/>
      <c r="E112" s="596"/>
      <c r="F112" s="596"/>
      <c r="G112" s="596"/>
      <c r="J112" s="596"/>
      <c r="K112" s="596"/>
      <c r="L112" s="596"/>
      <c r="M112" s="596"/>
      <c r="N112" s="596"/>
      <c r="O112" s="596"/>
      <c r="R112" s="596"/>
      <c r="S112" s="596"/>
      <c r="T112" s="596"/>
      <c r="U112" s="596"/>
      <c r="V112" s="596"/>
      <c r="W112" s="596"/>
      <c r="AA112" s="653"/>
    </row>
    <row r="113" spans="2:27" ht="10.199999999999999" customHeight="1" x14ac:dyDescent="0.25">
      <c r="B113" s="627"/>
      <c r="C113" s="627"/>
      <c r="D113" s="627"/>
      <c r="E113" s="627"/>
      <c r="F113" s="627"/>
      <c r="G113" s="627"/>
      <c r="J113" s="627"/>
      <c r="K113" s="627"/>
      <c r="L113" s="627"/>
      <c r="M113" s="627"/>
      <c r="N113" s="627"/>
      <c r="O113" s="627"/>
      <c r="R113" s="627"/>
      <c r="S113" s="627"/>
      <c r="T113" s="627"/>
      <c r="U113" s="627"/>
      <c r="V113" s="627"/>
      <c r="W113" s="627"/>
      <c r="AA113" s="653"/>
    </row>
    <row r="114" spans="2:27" ht="10.199999999999999" customHeight="1" x14ac:dyDescent="0.25">
      <c r="AA114" s="653"/>
    </row>
    <row r="115" spans="2:27" ht="10.199999999999999" customHeight="1" x14ac:dyDescent="0.25">
      <c r="B115" s="591" t="s">
        <v>0</v>
      </c>
      <c r="C115" s="591"/>
      <c r="D115" s="591"/>
      <c r="E115" s="591"/>
      <c r="F115" s="591"/>
      <c r="G115" s="591"/>
      <c r="H115" s="118"/>
      <c r="I115" s="118"/>
      <c r="J115" s="591" t="s">
        <v>454</v>
      </c>
      <c r="K115" s="591"/>
      <c r="L115" s="591"/>
      <c r="M115" s="591"/>
      <c r="N115" s="591"/>
      <c r="O115" s="591"/>
      <c r="P115" s="118"/>
      <c r="Q115" s="118"/>
      <c r="R115" s="591" t="s">
        <v>454</v>
      </c>
      <c r="S115" s="591"/>
      <c r="T115" s="591"/>
      <c r="U115" s="591"/>
      <c r="V115" s="591"/>
      <c r="W115" s="591"/>
      <c r="AA115" s="653"/>
    </row>
    <row r="116" spans="2:27" ht="10.199999999999999" customHeight="1" thickBot="1" x14ac:dyDescent="0.3">
      <c r="AA116" s="653"/>
    </row>
    <row r="117" spans="2:27" ht="10.199999999999999" customHeight="1" x14ac:dyDescent="0.25">
      <c r="B117" s="892" t="s">
        <v>1</v>
      </c>
      <c r="C117" s="543"/>
      <c r="D117" s="543"/>
      <c r="E117" s="543"/>
      <c r="F117" s="543"/>
      <c r="G117" s="39"/>
      <c r="H117" s="39"/>
      <c r="I117" s="3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"/>
      <c r="AA117" s="653"/>
    </row>
    <row r="118" spans="2:27" ht="10.199999999999999" customHeight="1" x14ac:dyDescent="0.25">
      <c r="B118" s="875"/>
      <c r="C118" s="546"/>
      <c r="D118" s="546"/>
      <c r="E118" s="546"/>
      <c r="F118" s="546"/>
      <c r="G118" s="38"/>
      <c r="H118" s="38"/>
      <c r="I118" s="38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653"/>
    </row>
    <row r="119" spans="2:27" ht="10.199999999999999" customHeight="1" x14ac:dyDescent="0.25">
      <c r="B119" s="875" t="s">
        <v>48</v>
      </c>
      <c r="C119" s="546"/>
      <c r="D119" s="546"/>
      <c r="E119" s="4"/>
      <c r="F119" s="930" t="str">
        <f>IF(Dienststellendaten!G56&lt;1,"",Dienststellendaten!G56)</f>
        <v/>
      </c>
      <c r="G119" s="930"/>
      <c r="H119" s="931"/>
      <c r="I119" s="546" t="s">
        <v>50</v>
      </c>
      <c r="J119" s="546"/>
      <c r="K119" s="546"/>
      <c r="L119" s="546"/>
      <c r="M119" s="546"/>
      <c r="N119" s="546"/>
      <c r="O119" s="546"/>
      <c r="P119" s="4"/>
      <c r="Q119" s="4"/>
      <c r="R119" s="546" t="s">
        <v>2</v>
      </c>
      <c r="S119" s="546"/>
      <c r="T119" s="546"/>
      <c r="U119" s="857" t="str">
        <f>IF('Formular 4b_1'!U120&lt;1,"",'Formular 4b_1'!U120)</f>
        <v/>
      </c>
      <c r="V119" s="857"/>
      <c r="W119" s="587"/>
      <c r="X119" s="4"/>
      <c r="Y119" s="4"/>
      <c r="Z119" s="5"/>
      <c r="AA119" s="653"/>
    </row>
    <row r="120" spans="2:27" ht="10.199999999999999" customHeight="1" x14ac:dyDescent="0.25">
      <c r="B120" s="875"/>
      <c r="C120" s="546"/>
      <c r="D120" s="546"/>
      <c r="E120" s="4"/>
      <c r="F120" s="932"/>
      <c r="G120" s="932"/>
      <c r="H120" s="933"/>
      <c r="I120" s="546"/>
      <c r="J120" s="546"/>
      <c r="K120" s="546"/>
      <c r="L120" s="546"/>
      <c r="M120" s="546"/>
      <c r="N120" s="546"/>
      <c r="O120" s="546"/>
      <c r="P120" s="4"/>
      <c r="Q120" s="4"/>
      <c r="R120" s="546"/>
      <c r="S120" s="546"/>
      <c r="T120" s="546"/>
      <c r="U120" s="922"/>
      <c r="V120" s="922"/>
      <c r="W120" s="928"/>
      <c r="X120" s="4"/>
      <c r="Y120" s="4"/>
      <c r="Z120" s="5"/>
      <c r="AA120" s="653"/>
    </row>
    <row r="121" spans="2:27" ht="9.6" customHeight="1" x14ac:dyDescent="0.25">
      <c r="B121" s="40"/>
      <c r="C121" s="35"/>
      <c r="D121" s="35"/>
      <c r="E121" s="35"/>
      <c r="F121" s="29"/>
      <c r="G121" s="29"/>
      <c r="H121" s="29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653"/>
    </row>
    <row r="122" spans="2:27" ht="10.199999999999999" customHeight="1" x14ac:dyDescent="0.25">
      <c r="B122" s="874" t="s">
        <v>49</v>
      </c>
      <c r="C122" s="546"/>
      <c r="D122" s="546"/>
      <c r="E122" s="37"/>
      <c r="F122" s="857" t="str">
        <f>IF(Dienststellendaten!G60&lt;1,"",Dienststellendaten!G60)</f>
        <v/>
      </c>
      <c r="G122" s="881"/>
      <c r="H122" s="882"/>
      <c r="I122" s="4"/>
      <c r="J122" s="4"/>
      <c r="K122" s="4"/>
      <c r="L122" s="4"/>
      <c r="M122" s="4"/>
      <c r="N122" s="4"/>
      <c r="O122" s="4"/>
      <c r="P122" s="4"/>
      <c r="Q122" s="546" t="s">
        <v>51</v>
      </c>
      <c r="R122" s="546"/>
      <c r="S122" s="546"/>
      <c r="T122" s="546"/>
      <c r="U122" s="934" t="str">
        <f>IF(Dienststellendaten!G62&lt;1,"",Dienststellendaten!G62)</f>
        <v/>
      </c>
      <c r="V122" s="934"/>
      <c r="W122" s="574"/>
      <c r="X122" s="4"/>
      <c r="Y122" s="4"/>
      <c r="Z122" s="5"/>
      <c r="AA122" s="653"/>
    </row>
    <row r="123" spans="2:27" ht="10.199999999999999" customHeight="1" x14ac:dyDescent="0.25">
      <c r="B123" s="875"/>
      <c r="C123" s="546"/>
      <c r="D123" s="546"/>
      <c r="E123" s="35"/>
      <c r="F123" s="889"/>
      <c r="G123" s="889"/>
      <c r="H123" s="919"/>
      <c r="I123" s="4"/>
      <c r="J123" s="4"/>
      <c r="K123" s="4"/>
      <c r="L123" s="4"/>
      <c r="M123" s="4"/>
      <c r="N123" s="4"/>
      <c r="O123" s="4"/>
      <c r="P123" s="4"/>
      <c r="Q123" s="546"/>
      <c r="R123" s="546"/>
      <c r="S123" s="546"/>
      <c r="T123" s="546"/>
      <c r="U123" s="935"/>
      <c r="V123" s="935"/>
      <c r="W123" s="527"/>
      <c r="X123" s="4"/>
      <c r="Y123" s="4"/>
      <c r="Z123" s="5"/>
      <c r="AA123" s="653"/>
    </row>
    <row r="124" spans="2:27" ht="10.199999999999999" customHeight="1" thickBot="1" x14ac:dyDescent="0.3">
      <c r="B124" s="41"/>
      <c r="C124" s="42"/>
      <c r="D124" s="42"/>
      <c r="E124" s="42"/>
      <c r="F124" s="43"/>
      <c r="G124" s="43"/>
      <c r="H124" s="43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7"/>
      <c r="AA124" s="653"/>
    </row>
    <row r="125" spans="2:27" ht="10.199999999999999" customHeight="1" x14ac:dyDescent="0.25">
      <c r="B125" s="938" t="s">
        <v>8</v>
      </c>
      <c r="C125" s="938"/>
      <c r="D125" s="938"/>
      <c r="E125" s="938"/>
      <c r="F125" s="938"/>
      <c r="G125" s="938"/>
      <c r="H125" s="938"/>
      <c r="I125" s="938"/>
      <c r="J125" s="938"/>
      <c r="K125" s="938"/>
      <c r="AA125" s="653"/>
    </row>
    <row r="126" spans="2:27" ht="10.199999999999999" customHeight="1" x14ac:dyDescent="0.25">
      <c r="B126" s="938"/>
      <c r="C126" s="938"/>
      <c r="D126" s="938"/>
      <c r="E126" s="938"/>
      <c r="F126" s="938"/>
      <c r="G126" s="938"/>
      <c r="H126" s="938"/>
      <c r="I126" s="938"/>
      <c r="J126" s="938"/>
      <c r="K126" s="938"/>
      <c r="AA126" s="653"/>
    </row>
    <row r="127" spans="2:27" ht="10.199999999999999" customHeight="1" x14ac:dyDescent="0.25">
      <c r="B127" s="610" t="s">
        <v>9</v>
      </c>
      <c r="C127" s="610"/>
      <c r="D127" s="610"/>
      <c r="E127" s="610"/>
      <c r="F127" s="610"/>
      <c r="G127" s="610"/>
      <c r="H127" s="610"/>
      <c r="I127" s="610"/>
      <c r="J127" s="610"/>
      <c r="K127" s="610"/>
      <c r="L127" s="510"/>
      <c r="M127" s="510"/>
      <c r="AA127" s="653"/>
    </row>
    <row r="128" spans="2:27" ht="10.199999999999999" customHeight="1" x14ac:dyDescent="0.25">
      <c r="B128" s="510"/>
      <c r="C128" s="510"/>
      <c r="D128" s="510"/>
      <c r="E128" s="510"/>
      <c r="F128" s="510"/>
      <c r="G128" s="510"/>
      <c r="H128" s="510"/>
      <c r="I128" s="510"/>
      <c r="J128" s="510"/>
      <c r="K128" s="510"/>
      <c r="L128" s="510"/>
      <c r="M128" s="510"/>
      <c r="AA128" s="653"/>
    </row>
    <row r="129" spans="27:27" ht="10.199999999999999" customHeight="1" x14ac:dyDescent="0.25">
      <c r="AA129" s="653"/>
    </row>
    <row r="130" spans="27:27" ht="10.199999999999999" customHeight="1" x14ac:dyDescent="0.25">
      <c r="AA130" s="653"/>
    </row>
    <row r="131" spans="27:27" ht="10.199999999999999" customHeight="1" x14ac:dyDescent="0.25"/>
    <row r="132" spans="27:27" ht="10.199999999999999" customHeight="1" x14ac:dyDescent="0.25"/>
    <row r="133" spans="27:27" ht="10.199999999999999" customHeight="1" x14ac:dyDescent="0.25"/>
    <row r="134" spans="27:27" ht="10.199999999999999" customHeight="1" x14ac:dyDescent="0.25"/>
    <row r="135" spans="27:27" ht="10.199999999999999" customHeight="1" x14ac:dyDescent="0.25"/>
    <row r="136" spans="27:27" ht="10.199999999999999" customHeight="1" x14ac:dyDescent="0.25"/>
    <row r="137" spans="27:27" ht="10.199999999999999" customHeight="1" x14ac:dyDescent="0.25"/>
    <row r="138" spans="27:27" ht="10.199999999999999" customHeight="1" x14ac:dyDescent="0.25"/>
    <row r="139" spans="27:27" ht="10.199999999999999" customHeight="1" x14ac:dyDescent="0.25"/>
    <row r="140" spans="27:27" ht="10.199999999999999" customHeight="1" x14ac:dyDescent="0.25"/>
    <row r="141" spans="27:27" ht="10.199999999999999" customHeight="1" x14ac:dyDescent="0.25"/>
    <row r="142" spans="27:27" ht="10.199999999999999" customHeight="1" x14ac:dyDescent="0.25"/>
    <row r="143" spans="27:27" ht="10.199999999999999" customHeight="1" x14ac:dyDescent="0.25"/>
    <row r="144" spans="27:27" ht="10.199999999999999" customHeight="1" x14ac:dyDescent="0.25"/>
    <row r="145" ht="10.199999999999999" customHeight="1" x14ac:dyDescent="0.25"/>
    <row r="146" ht="10.199999999999999" customHeight="1" x14ac:dyDescent="0.25"/>
    <row r="147" ht="10.199999999999999" customHeight="1" x14ac:dyDescent="0.25"/>
    <row r="148" ht="10.199999999999999" customHeight="1" x14ac:dyDescent="0.25"/>
    <row r="149" ht="10.199999999999999" customHeight="1" x14ac:dyDescent="0.25"/>
    <row r="150" ht="10.199999999999999" customHeight="1" x14ac:dyDescent="0.25"/>
    <row r="151" ht="10.199999999999999" customHeight="1" x14ac:dyDescent="0.25"/>
    <row r="152" ht="10.199999999999999" customHeight="1" x14ac:dyDescent="0.25"/>
    <row r="153" ht="10.199999999999999" customHeight="1" x14ac:dyDescent="0.25"/>
    <row r="154" ht="10.199999999999999" customHeight="1" x14ac:dyDescent="0.25"/>
    <row r="155" ht="10.199999999999999" customHeight="1" x14ac:dyDescent="0.25"/>
    <row r="156" ht="10.199999999999999" customHeight="1" x14ac:dyDescent="0.25"/>
    <row r="157" ht="10.199999999999999" customHeight="1" x14ac:dyDescent="0.25"/>
  </sheetData>
  <sheetProtection algorithmName="SHA-512" hashValue="MDbm0omiDvHzC6YEzr1r6bFrTVTTsBSe8Tp9NV7RO18Xhr21OHngbxM0XFSrjXXg8qSe5GhaFSDIW+QU7LbigA==" saltValue="4znYIMgezijh4Lzc2DEkOA==" spinCount="100000" sheet="1" selectLockedCells="1"/>
  <mergeCells count="331">
    <mergeCell ref="A72:A73"/>
    <mergeCell ref="B72:F73"/>
    <mergeCell ref="G72:K73"/>
    <mergeCell ref="L72:P73"/>
    <mergeCell ref="Q72:V73"/>
    <mergeCell ref="W72:Y73"/>
    <mergeCell ref="Z72:Z73"/>
    <mergeCell ref="A74:A75"/>
    <mergeCell ref="B74:F75"/>
    <mergeCell ref="G74:K75"/>
    <mergeCell ref="L74:P75"/>
    <mergeCell ref="Q74:V75"/>
    <mergeCell ref="W74:Y75"/>
    <mergeCell ref="Z74:Z75"/>
    <mergeCell ref="A68:A69"/>
    <mergeCell ref="B68:F69"/>
    <mergeCell ref="G68:K69"/>
    <mergeCell ref="L68:P69"/>
    <mergeCell ref="Q68:V69"/>
    <mergeCell ref="W68:Y69"/>
    <mergeCell ref="Z68:Z69"/>
    <mergeCell ref="A70:A71"/>
    <mergeCell ref="B70:F71"/>
    <mergeCell ref="G70:K71"/>
    <mergeCell ref="L70:P71"/>
    <mergeCell ref="Q70:V71"/>
    <mergeCell ref="W70:Y71"/>
    <mergeCell ref="Z70:Z71"/>
    <mergeCell ref="A64:A65"/>
    <mergeCell ref="B64:F65"/>
    <mergeCell ref="G64:K65"/>
    <mergeCell ref="L64:P65"/>
    <mergeCell ref="Q64:V65"/>
    <mergeCell ref="W64:Y65"/>
    <mergeCell ref="Z64:Z65"/>
    <mergeCell ref="A66:A67"/>
    <mergeCell ref="B66:F67"/>
    <mergeCell ref="G66:K67"/>
    <mergeCell ref="L66:P67"/>
    <mergeCell ref="Q66:V67"/>
    <mergeCell ref="W66:Y67"/>
    <mergeCell ref="Z66:Z67"/>
    <mergeCell ref="B4:D4"/>
    <mergeCell ref="B8:Z9"/>
    <mergeCell ref="B10:Z11"/>
    <mergeCell ref="B2:C3"/>
    <mergeCell ref="E2:G3"/>
    <mergeCell ref="I2:S3"/>
    <mergeCell ref="V2:Y3"/>
    <mergeCell ref="E4:G4"/>
    <mergeCell ref="I4:S4"/>
    <mergeCell ref="V4:Y5"/>
    <mergeCell ref="B6:T7"/>
    <mergeCell ref="V6:Y7"/>
    <mergeCell ref="A13:A15"/>
    <mergeCell ref="B13:F15"/>
    <mergeCell ref="G13:K15"/>
    <mergeCell ref="L13:P15"/>
    <mergeCell ref="Q13:V15"/>
    <mergeCell ref="W13:Y15"/>
    <mergeCell ref="Z13:Z15"/>
    <mergeCell ref="Z16:Z17"/>
    <mergeCell ref="B18:F19"/>
    <mergeCell ref="G18:K19"/>
    <mergeCell ref="L18:P19"/>
    <mergeCell ref="Q18:V19"/>
    <mergeCell ref="W18:Y19"/>
    <mergeCell ref="Z18:Z19"/>
    <mergeCell ref="B16:F17"/>
    <mergeCell ref="G16:K17"/>
    <mergeCell ref="L16:P17"/>
    <mergeCell ref="Q16:V17"/>
    <mergeCell ref="W16:Y17"/>
    <mergeCell ref="A16:A17"/>
    <mergeCell ref="A18:A19"/>
    <mergeCell ref="Z20:Z21"/>
    <mergeCell ref="B22:F23"/>
    <mergeCell ref="G22:K23"/>
    <mergeCell ref="L22:P23"/>
    <mergeCell ref="Q22:V23"/>
    <mergeCell ref="W22:Y23"/>
    <mergeCell ref="Z22:Z23"/>
    <mergeCell ref="B20:F21"/>
    <mergeCell ref="G20:K21"/>
    <mergeCell ref="L20:P21"/>
    <mergeCell ref="Q20:V21"/>
    <mergeCell ref="W20:Y21"/>
    <mergeCell ref="Z24:Z25"/>
    <mergeCell ref="B26:F27"/>
    <mergeCell ref="G26:K27"/>
    <mergeCell ref="L26:P27"/>
    <mergeCell ref="Q26:V27"/>
    <mergeCell ref="W26:Y27"/>
    <mergeCell ref="Z26:Z27"/>
    <mergeCell ref="B24:F25"/>
    <mergeCell ref="G24:K25"/>
    <mergeCell ref="L24:P25"/>
    <mergeCell ref="Q24:V25"/>
    <mergeCell ref="W24:Y25"/>
    <mergeCell ref="Z28:Z29"/>
    <mergeCell ref="B30:F31"/>
    <mergeCell ref="G30:K31"/>
    <mergeCell ref="L30:P31"/>
    <mergeCell ref="Q30:V31"/>
    <mergeCell ref="W30:Y31"/>
    <mergeCell ref="Z30:Z31"/>
    <mergeCell ref="B28:F29"/>
    <mergeCell ref="G28:K29"/>
    <mergeCell ref="L28:P29"/>
    <mergeCell ref="Q28:V29"/>
    <mergeCell ref="W28:Y29"/>
    <mergeCell ref="Z32:Z33"/>
    <mergeCell ref="B34:F35"/>
    <mergeCell ref="G34:K35"/>
    <mergeCell ref="L34:P35"/>
    <mergeCell ref="Q34:V35"/>
    <mergeCell ref="W34:Y35"/>
    <mergeCell ref="Z34:Z35"/>
    <mergeCell ref="B32:F33"/>
    <mergeCell ref="G32:K33"/>
    <mergeCell ref="L32:P33"/>
    <mergeCell ref="Q32:V33"/>
    <mergeCell ref="W32:Y33"/>
    <mergeCell ref="Z36:Z37"/>
    <mergeCell ref="B38:F39"/>
    <mergeCell ref="G38:K39"/>
    <mergeCell ref="L38:P39"/>
    <mergeCell ref="Q38:V39"/>
    <mergeCell ref="W38:Y39"/>
    <mergeCell ref="Z38:Z39"/>
    <mergeCell ref="B36:F37"/>
    <mergeCell ref="G36:K37"/>
    <mergeCell ref="L36:P37"/>
    <mergeCell ref="Q36:V37"/>
    <mergeCell ref="W36:Y37"/>
    <mergeCell ref="Z40:Z41"/>
    <mergeCell ref="A42:A43"/>
    <mergeCell ref="B42:F43"/>
    <mergeCell ref="G42:K43"/>
    <mergeCell ref="L42:P43"/>
    <mergeCell ref="Q42:V43"/>
    <mergeCell ref="W42:Y43"/>
    <mergeCell ref="Z42:Z43"/>
    <mergeCell ref="A40:A41"/>
    <mergeCell ref="B40:F41"/>
    <mergeCell ref="G40:K41"/>
    <mergeCell ref="L40:P41"/>
    <mergeCell ref="Q40:V41"/>
    <mergeCell ref="W40:Y41"/>
    <mergeCell ref="Z44:Z45"/>
    <mergeCell ref="A46:A47"/>
    <mergeCell ref="B46:F47"/>
    <mergeCell ref="G46:K47"/>
    <mergeCell ref="L46:P47"/>
    <mergeCell ref="Q46:V47"/>
    <mergeCell ref="W46:Y47"/>
    <mergeCell ref="Z46:Z47"/>
    <mergeCell ref="A44:A45"/>
    <mergeCell ref="B44:F45"/>
    <mergeCell ref="G44:K45"/>
    <mergeCell ref="L44:P45"/>
    <mergeCell ref="Q44:V45"/>
    <mergeCell ref="W44:Y45"/>
    <mergeCell ref="Z48:Z49"/>
    <mergeCell ref="A50:A51"/>
    <mergeCell ref="B50:F51"/>
    <mergeCell ref="G50:K51"/>
    <mergeCell ref="L50:P51"/>
    <mergeCell ref="Q50:V51"/>
    <mergeCell ref="W50:Y51"/>
    <mergeCell ref="Z50:Z51"/>
    <mergeCell ref="A48:A49"/>
    <mergeCell ref="B48:F49"/>
    <mergeCell ref="G48:K49"/>
    <mergeCell ref="L48:P49"/>
    <mergeCell ref="Q48:V49"/>
    <mergeCell ref="W48:Y49"/>
    <mergeCell ref="Z52:Z53"/>
    <mergeCell ref="A54:A55"/>
    <mergeCell ref="B54:F55"/>
    <mergeCell ref="G54:K55"/>
    <mergeCell ref="L54:P55"/>
    <mergeCell ref="Q54:V55"/>
    <mergeCell ref="W54:Y55"/>
    <mergeCell ref="Z54:Z55"/>
    <mergeCell ref="A52:A53"/>
    <mergeCell ref="B52:F53"/>
    <mergeCell ref="G52:K53"/>
    <mergeCell ref="L52:P53"/>
    <mergeCell ref="Q52:V53"/>
    <mergeCell ref="W52:Y53"/>
    <mergeCell ref="G60:K61"/>
    <mergeCell ref="L60:P61"/>
    <mergeCell ref="Q60:V61"/>
    <mergeCell ref="W60:Y61"/>
    <mergeCell ref="Z56:Z57"/>
    <mergeCell ref="A58:A59"/>
    <mergeCell ref="B58:F59"/>
    <mergeCell ref="G58:K59"/>
    <mergeCell ref="L58:P59"/>
    <mergeCell ref="Q58:V59"/>
    <mergeCell ref="W58:Y59"/>
    <mergeCell ref="Z58:Z59"/>
    <mergeCell ref="A56:A57"/>
    <mergeCell ref="B56:F57"/>
    <mergeCell ref="G56:K57"/>
    <mergeCell ref="L56:P57"/>
    <mergeCell ref="Q56:V57"/>
    <mergeCell ref="W56:Y57"/>
    <mergeCell ref="B97:L98"/>
    <mergeCell ref="N97:O98"/>
    <mergeCell ref="B100:L101"/>
    <mergeCell ref="N100:O101"/>
    <mergeCell ref="Q100:R101"/>
    <mergeCell ref="B103:L104"/>
    <mergeCell ref="N103:O104"/>
    <mergeCell ref="Q103:R104"/>
    <mergeCell ref="B106:R107"/>
    <mergeCell ref="B117:F118"/>
    <mergeCell ref="B119:D120"/>
    <mergeCell ref="I119:O120"/>
    <mergeCell ref="R119:T120"/>
    <mergeCell ref="F119:H120"/>
    <mergeCell ref="F122:H123"/>
    <mergeCell ref="U119:W120"/>
    <mergeCell ref="U122:W123"/>
    <mergeCell ref="AB104:AC104"/>
    <mergeCell ref="S106:U107"/>
    <mergeCell ref="V106:Z107"/>
    <mergeCell ref="B108:M109"/>
    <mergeCell ref="B112:G113"/>
    <mergeCell ref="J112:O113"/>
    <mergeCell ref="R112:W113"/>
    <mergeCell ref="AA1:AA130"/>
    <mergeCell ref="B122:D123"/>
    <mergeCell ref="Q122:T123"/>
    <mergeCell ref="B125:K126"/>
    <mergeCell ref="B127:M128"/>
    <mergeCell ref="B115:G115"/>
    <mergeCell ref="J115:O115"/>
    <mergeCell ref="R115:W115"/>
    <mergeCell ref="Z60:Z61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76:A77"/>
    <mergeCell ref="B76:F77"/>
    <mergeCell ref="G76:K77"/>
    <mergeCell ref="L76:P77"/>
    <mergeCell ref="Q76:V77"/>
    <mergeCell ref="W76:Y77"/>
    <mergeCell ref="Z76:Z77"/>
    <mergeCell ref="A78:A79"/>
    <mergeCell ref="B78:F79"/>
    <mergeCell ref="G78:K79"/>
    <mergeCell ref="L78:P79"/>
    <mergeCell ref="Q78:V79"/>
    <mergeCell ref="W78:Y79"/>
    <mergeCell ref="Z78:Z79"/>
    <mergeCell ref="A62:A63"/>
    <mergeCell ref="B62:F63"/>
    <mergeCell ref="G62:K63"/>
    <mergeCell ref="L62:P63"/>
    <mergeCell ref="Q62:V63"/>
    <mergeCell ref="W62:Y63"/>
    <mergeCell ref="Z62:Z63"/>
    <mergeCell ref="A60:A61"/>
    <mergeCell ref="B60:F61"/>
    <mergeCell ref="A84:A85"/>
    <mergeCell ref="B84:F85"/>
    <mergeCell ref="G84:K85"/>
    <mergeCell ref="L84:P85"/>
    <mergeCell ref="Q84:V85"/>
    <mergeCell ref="W84:Y85"/>
    <mergeCell ref="Z84:Z85"/>
    <mergeCell ref="A80:A81"/>
    <mergeCell ref="B80:F81"/>
    <mergeCell ref="G80:K81"/>
    <mergeCell ref="L80:P81"/>
    <mergeCell ref="Q80:V81"/>
    <mergeCell ref="W80:Y81"/>
    <mergeCell ref="Z80:Z81"/>
    <mergeCell ref="A82:A83"/>
    <mergeCell ref="B82:F83"/>
    <mergeCell ref="G82:K83"/>
    <mergeCell ref="L82:P83"/>
    <mergeCell ref="Q82:V83"/>
    <mergeCell ref="W82:Y83"/>
    <mergeCell ref="Z82:Z83"/>
    <mergeCell ref="A86:A87"/>
    <mergeCell ref="B86:F87"/>
    <mergeCell ref="G86:K87"/>
    <mergeCell ref="L86:P87"/>
    <mergeCell ref="Q86:V87"/>
    <mergeCell ref="W86:Y87"/>
    <mergeCell ref="Z86:Z87"/>
    <mergeCell ref="A88:A89"/>
    <mergeCell ref="B88:F89"/>
    <mergeCell ref="G88:K89"/>
    <mergeCell ref="L88:P89"/>
    <mergeCell ref="Q88:V89"/>
    <mergeCell ref="W88:Y89"/>
    <mergeCell ref="Z88:Z89"/>
    <mergeCell ref="A94:A95"/>
    <mergeCell ref="B94:F95"/>
    <mergeCell ref="G94:K95"/>
    <mergeCell ref="L94:P95"/>
    <mergeCell ref="Q94:V95"/>
    <mergeCell ref="W94:Y95"/>
    <mergeCell ref="Z94:Z95"/>
    <mergeCell ref="A90:A91"/>
    <mergeCell ref="B90:F91"/>
    <mergeCell ref="G90:K91"/>
    <mergeCell ref="L90:P91"/>
    <mergeCell ref="Q90:V91"/>
    <mergeCell ref="W90:Y91"/>
    <mergeCell ref="Z90:Z91"/>
    <mergeCell ref="A92:A93"/>
    <mergeCell ref="B92:F93"/>
    <mergeCell ref="G92:K93"/>
    <mergeCell ref="L92:P93"/>
    <mergeCell ref="Q92:V93"/>
    <mergeCell ref="W92:Y93"/>
    <mergeCell ref="Z92:Z93"/>
  </mergeCells>
  <pageMargins left="0.7" right="0.7" top="0.78740157499999996" bottom="0.78740157499999996" header="0.3" footer="0.3"/>
  <pageSetup paperSize="9" scale="60" orientation="portrait" r:id="rId1"/>
  <ignoredErrors>
    <ignoredError sqref="S10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3:K66"/>
  <sheetViews>
    <sheetView showGridLines="0" zoomScaleNormal="100" workbookViewId="0">
      <selection activeCell="R4" sqref="R4"/>
    </sheetView>
  </sheetViews>
  <sheetFormatPr baseColWidth="10" defaultRowHeight="13.2" x14ac:dyDescent="0.25"/>
  <sheetData>
    <row r="13" spans="2:8" ht="24.6" x14ac:dyDescent="0.4">
      <c r="B13" s="20" t="s">
        <v>27</v>
      </c>
    </row>
    <row r="15" spans="2:8" ht="17.399999999999999" x14ac:dyDescent="0.3">
      <c r="D15" s="21" t="s">
        <v>462</v>
      </c>
      <c r="E15" s="21"/>
      <c r="F15" s="21"/>
      <c r="G15" s="21"/>
      <c r="H15" s="21"/>
    </row>
    <row r="17" spans="4:11" ht="17.399999999999999" x14ac:dyDescent="0.3">
      <c r="D17" s="21" t="s">
        <v>28</v>
      </c>
    </row>
    <row r="19" spans="4:11" ht="17.399999999999999" x14ac:dyDescent="0.3">
      <c r="D19" s="21" t="s">
        <v>463</v>
      </c>
    </row>
    <row r="21" spans="4:11" ht="17.399999999999999" x14ac:dyDescent="0.3">
      <c r="D21" s="21" t="s">
        <v>29</v>
      </c>
      <c r="E21" s="22"/>
      <c r="F21" s="22"/>
      <c r="G21" s="22"/>
      <c r="H21" s="22"/>
      <c r="I21" s="22"/>
      <c r="J21" s="22"/>
      <c r="K21" s="22"/>
    </row>
    <row r="24" spans="4:11" ht="17.399999999999999" x14ac:dyDescent="0.3">
      <c r="D24" s="21" t="s">
        <v>30</v>
      </c>
      <c r="E24" s="21"/>
      <c r="F24" s="21"/>
      <c r="G24" s="21"/>
      <c r="H24" s="21"/>
    </row>
    <row r="26" spans="4:11" ht="17.399999999999999" x14ac:dyDescent="0.3">
      <c r="D26" s="21" t="s">
        <v>31</v>
      </c>
    </row>
    <row r="28" spans="4:11" ht="17.399999999999999" x14ac:dyDescent="0.3">
      <c r="D28" s="21" t="s">
        <v>32</v>
      </c>
    </row>
    <row r="31" spans="4:11" ht="17.399999999999999" x14ac:dyDescent="0.3">
      <c r="D31" s="21" t="s">
        <v>495</v>
      </c>
      <c r="E31" s="22"/>
      <c r="F31" s="22"/>
      <c r="G31" s="22"/>
      <c r="H31" s="22"/>
      <c r="I31" s="22"/>
      <c r="J31" s="22"/>
      <c r="K31" s="22"/>
    </row>
    <row r="33" spans="4:11" ht="17.399999999999999" x14ac:dyDescent="0.3">
      <c r="D33" s="21" t="s">
        <v>464</v>
      </c>
      <c r="E33" s="21"/>
      <c r="F33" s="21"/>
      <c r="G33" s="21"/>
      <c r="H33" s="21"/>
    </row>
    <row r="35" spans="4:11" ht="17.399999999999999" x14ac:dyDescent="0.3">
      <c r="D35" s="21" t="s">
        <v>496</v>
      </c>
    </row>
    <row r="37" spans="4:11" ht="17.399999999999999" x14ac:dyDescent="0.3">
      <c r="D37" s="21" t="s">
        <v>497</v>
      </c>
    </row>
    <row r="40" spans="4:11" ht="17.399999999999999" x14ac:dyDescent="0.3">
      <c r="D40" s="21" t="s">
        <v>33</v>
      </c>
      <c r="E40" s="22"/>
      <c r="F40" s="22"/>
      <c r="G40" s="22"/>
      <c r="H40" s="22"/>
      <c r="I40" s="22"/>
      <c r="J40" s="22"/>
      <c r="K40" s="22"/>
    </row>
    <row r="42" spans="4:11" ht="17.399999999999999" x14ac:dyDescent="0.3">
      <c r="D42" s="21" t="s">
        <v>37</v>
      </c>
      <c r="E42" s="21"/>
      <c r="F42" s="21"/>
      <c r="G42" s="21"/>
      <c r="H42" s="21"/>
    </row>
    <row r="44" spans="4:11" ht="17.399999999999999" x14ac:dyDescent="0.3">
      <c r="D44" s="21" t="s">
        <v>55</v>
      </c>
    </row>
    <row r="46" spans="4:11" ht="17.399999999999999" x14ac:dyDescent="0.3">
      <c r="D46" s="21" t="s">
        <v>34</v>
      </c>
    </row>
    <row r="50" spans="4:11" ht="17.399999999999999" x14ac:dyDescent="0.3">
      <c r="D50" s="21" t="s">
        <v>498</v>
      </c>
      <c r="E50" s="21"/>
      <c r="F50" s="21"/>
      <c r="G50" s="21"/>
      <c r="H50" s="21"/>
      <c r="I50" s="21"/>
      <c r="J50" s="21"/>
      <c r="K50" s="21"/>
    </row>
    <row r="52" spans="4:11" ht="17.399999999999999" x14ac:dyDescent="0.3">
      <c r="D52" s="23" t="s">
        <v>465</v>
      </c>
      <c r="E52" s="23"/>
    </row>
    <row r="54" spans="4:11" ht="22.2" x14ac:dyDescent="0.35">
      <c r="D54" s="23" t="s">
        <v>499</v>
      </c>
      <c r="E54" s="23"/>
    </row>
    <row r="58" spans="4:11" ht="17.399999999999999" x14ac:dyDescent="0.3">
      <c r="D58" s="21" t="s">
        <v>60</v>
      </c>
      <c r="E58" s="21"/>
      <c r="F58" s="21"/>
      <c r="G58" s="21"/>
      <c r="H58" s="21"/>
      <c r="I58" s="21"/>
      <c r="J58" s="21"/>
      <c r="K58" s="21"/>
    </row>
    <row r="65" spans="4:4" ht="17.399999999999999" x14ac:dyDescent="0.3">
      <c r="D65" s="21" t="s">
        <v>35</v>
      </c>
    </row>
    <row r="66" spans="4:4" ht="17.399999999999999" x14ac:dyDescent="0.3">
      <c r="D66" s="21" t="s">
        <v>36</v>
      </c>
    </row>
  </sheetData>
  <sheetProtection algorithmName="SHA-512" hashValue="yK7OZ5UpbOKnx61Jka/mjCkyuYWU/8tBYVlgKcdh+2OcqNqOzQe9fUyfcUGs3rE++HJV2uuz4FWxjBDpkUhTlg==" saltValue="lZHbhpYFH4CQqkT1DzfThg==" spinCount="100000" sheet="1" objects="1" scenarios="1" selectLockedCells="1"/>
  <pageMargins left="0.7" right="0.7" top="0.78740157499999996" bottom="0.78740157499999996" header="0.3" footer="0.3"/>
  <pageSetup paperSize="9" scale="5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BF100-8C76-49E8-8829-2692C90711AA}">
  <sheetPr codeName="Tabelle40">
    <tabColor theme="3" tint="0.39997558519241921"/>
  </sheetPr>
  <dimension ref="A1:AL157"/>
  <sheetViews>
    <sheetView showGridLines="0" zoomScaleNormal="100" workbookViewId="0">
      <selection activeCell="Q150" sqref="Q150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A1" s="652" t="s">
        <v>466</v>
      </c>
    </row>
    <row r="2" spans="1:27" ht="10.199999999999999" customHeight="1" x14ac:dyDescent="0.25"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88</v>
      </c>
      <c r="W2" s="530"/>
      <c r="X2" s="530"/>
      <c r="Y2" s="530"/>
      <c r="AA2" s="653"/>
    </row>
    <row r="3" spans="1:27" ht="10.199999999999999" customHeight="1" x14ac:dyDescent="0.25">
      <c r="B3" s="663"/>
      <c r="C3" s="664"/>
      <c r="D3" s="477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AA3" s="653"/>
    </row>
    <row r="4" spans="1:27" ht="10.199999999999999" customHeight="1" x14ac:dyDescent="0.25">
      <c r="B4" s="677" t="s">
        <v>18</v>
      </c>
      <c r="C4" s="677"/>
      <c r="D4" s="677"/>
      <c r="E4" s="678" t="s">
        <v>43</v>
      </c>
      <c r="F4" s="679"/>
      <c r="G4" s="679"/>
      <c r="I4" s="680" t="s">
        <v>435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V4" s="941" t="s">
        <v>512</v>
      </c>
      <c r="W4" s="941"/>
      <c r="X4" s="941"/>
      <c r="Y4" s="941"/>
      <c r="AA4" s="653"/>
    </row>
    <row r="5" spans="1:27" ht="10.199999999999999" customHeight="1" x14ac:dyDescent="0.25">
      <c r="B5" s="470"/>
      <c r="C5" s="470"/>
      <c r="D5" s="470"/>
      <c r="G5" s="470"/>
      <c r="H5" s="470"/>
      <c r="I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941"/>
      <c r="W5" s="941"/>
      <c r="X5" s="941"/>
      <c r="Y5" s="941"/>
      <c r="AA5" s="653"/>
    </row>
    <row r="6" spans="1:27" ht="10.199999999999999" customHeight="1" x14ac:dyDescent="0.4">
      <c r="B6" s="844" t="s">
        <v>431</v>
      </c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  <c r="O6" s="845"/>
      <c r="P6" s="845"/>
      <c r="Q6" s="845"/>
      <c r="R6" s="845"/>
      <c r="S6" s="845"/>
      <c r="T6" s="845"/>
      <c r="U6" s="475"/>
      <c r="V6" s="942" t="s">
        <v>198</v>
      </c>
      <c r="W6" s="942"/>
      <c r="X6" s="942"/>
      <c r="Y6" s="942"/>
      <c r="Z6" s="475"/>
      <c r="AA6" s="653"/>
    </row>
    <row r="7" spans="1:27" ht="10.199999999999999" customHeight="1" x14ac:dyDescent="0.4">
      <c r="B7" s="845"/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475"/>
      <c r="V7" s="942"/>
      <c r="W7" s="942"/>
      <c r="X7" s="942"/>
      <c r="Y7" s="942"/>
      <c r="Z7" s="475"/>
      <c r="AA7" s="653"/>
    </row>
    <row r="8" spans="1:27" ht="10.199999999999999" customHeight="1" x14ac:dyDescent="0.25">
      <c r="B8" s="681" t="s">
        <v>432</v>
      </c>
      <c r="C8" s="681"/>
      <c r="D8" s="681"/>
      <c r="E8" s="681"/>
      <c r="F8" s="681"/>
      <c r="G8" s="681"/>
      <c r="H8" s="681"/>
      <c r="I8" s="681"/>
      <c r="J8" s="681"/>
      <c r="K8" s="681"/>
      <c r="L8" s="681"/>
      <c r="M8" s="681"/>
      <c r="N8" s="681"/>
      <c r="O8" s="681"/>
      <c r="P8" s="681"/>
      <c r="Q8" s="681"/>
      <c r="R8" s="681"/>
      <c r="S8" s="681"/>
      <c r="T8" s="681"/>
      <c r="U8" s="681"/>
      <c r="V8" s="681"/>
      <c r="W8" s="681"/>
      <c r="X8" s="681"/>
      <c r="Y8" s="681"/>
      <c r="Z8" s="681"/>
      <c r="AA8" s="653"/>
    </row>
    <row r="9" spans="1:27" ht="10.199999999999999" customHeight="1" x14ac:dyDescent="0.25">
      <c r="B9" s="681"/>
      <c r="C9" s="681"/>
      <c r="D9" s="681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1"/>
      <c r="U9" s="681"/>
      <c r="V9" s="681"/>
      <c r="W9" s="681"/>
      <c r="X9" s="681"/>
      <c r="Y9" s="681"/>
      <c r="Z9" s="681"/>
      <c r="AA9" s="653"/>
    </row>
    <row r="10" spans="1:27" ht="10.199999999999999" customHeight="1" x14ac:dyDescent="0.25">
      <c r="B10" s="873" t="s">
        <v>524</v>
      </c>
      <c r="C10" s="530"/>
      <c r="D10" s="530"/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653"/>
    </row>
    <row r="11" spans="1:27" ht="10.199999999999999" customHeight="1" x14ac:dyDescent="0.25"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653"/>
    </row>
    <row r="12" spans="1:27" ht="10.199999999999999" customHeight="1" x14ac:dyDescent="0.25">
      <c r="AA12" s="653"/>
    </row>
    <row r="13" spans="1:27" ht="10.199999999999999" customHeight="1" x14ac:dyDescent="0.25">
      <c r="A13" s="798" t="s">
        <v>24</v>
      </c>
      <c r="B13" s="801" t="s">
        <v>41</v>
      </c>
      <c r="C13" s="802"/>
      <c r="D13" s="802"/>
      <c r="E13" s="802"/>
      <c r="F13" s="803"/>
      <c r="G13" s="801" t="s">
        <v>42</v>
      </c>
      <c r="H13" s="802"/>
      <c r="I13" s="802"/>
      <c r="J13" s="802"/>
      <c r="K13" s="803"/>
      <c r="L13" s="810" t="s">
        <v>57</v>
      </c>
      <c r="M13" s="835"/>
      <c r="N13" s="835"/>
      <c r="O13" s="835"/>
      <c r="P13" s="836"/>
      <c r="Q13" s="819" t="s">
        <v>25</v>
      </c>
      <c r="R13" s="671"/>
      <c r="S13" s="671"/>
      <c r="T13" s="671"/>
      <c r="U13" s="671"/>
      <c r="V13" s="672"/>
      <c r="W13" s="810" t="s">
        <v>38</v>
      </c>
      <c r="X13" s="835"/>
      <c r="Y13" s="836"/>
      <c r="Z13" s="846" t="s">
        <v>26</v>
      </c>
      <c r="AA13" s="653"/>
    </row>
    <row r="14" spans="1:27" ht="10.199999999999999" customHeight="1" x14ac:dyDescent="0.25">
      <c r="A14" s="799"/>
      <c r="B14" s="804"/>
      <c r="C14" s="805"/>
      <c r="D14" s="805"/>
      <c r="E14" s="805"/>
      <c r="F14" s="806"/>
      <c r="G14" s="804"/>
      <c r="H14" s="805"/>
      <c r="I14" s="805"/>
      <c r="J14" s="805"/>
      <c r="K14" s="806"/>
      <c r="L14" s="837"/>
      <c r="M14" s="838"/>
      <c r="N14" s="838"/>
      <c r="O14" s="838"/>
      <c r="P14" s="839"/>
      <c r="Q14" s="890"/>
      <c r="R14" s="679"/>
      <c r="S14" s="679"/>
      <c r="T14" s="679"/>
      <c r="U14" s="679"/>
      <c r="V14" s="891"/>
      <c r="W14" s="837"/>
      <c r="X14" s="838"/>
      <c r="Y14" s="839"/>
      <c r="Z14" s="799"/>
      <c r="AA14" s="653"/>
    </row>
    <row r="15" spans="1:27" ht="10.199999999999999" customHeight="1" x14ac:dyDescent="0.25">
      <c r="A15" s="800"/>
      <c r="B15" s="807"/>
      <c r="C15" s="808"/>
      <c r="D15" s="808"/>
      <c r="E15" s="808"/>
      <c r="F15" s="809"/>
      <c r="G15" s="807"/>
      <c r="H15" s="808"/>
      <c r="I15" s="808"/>
      <c r="J15" s="808"/>
      <c r="K15" s="809"/>
      <c r="L15" s="840"/>
      <c r="M15" s="841"/>
      <c r="N15" s="841"/>
      <c r="O15" s="841"/>
      <c r="P15" s="842"/>
      <c r="Q15" s="673"/>
      <c r="R15" s="674"/>
      <c r="S15" s="674"/>
      <c r="T15" s="674"/>
      <c r="U15" s="674"/>
      <c r="V15" s="675"/>
      <c r="W15" s="840"/>
      <c r="X15" s="841"/>
      <c r="Y15" s="842"/>
      <c r="Z15" s="847"/>
      <c r="AA15" s="653"/>
    </row>
    <row r="16" spans="1:27" ht="10.199999999999999" customHeight="1" x14ac:dyDescent="0.25">
      <c r="A16" s="759">
        <v>81</v>
      </c>
      <c r="B16" s="863" t="str">
        <f>IF('Formular 4a_3'!B18&lt;1,"",'Formular 4a_3'!B18)</f>
        <v/>
      </c>
      <c r="C16" s="864"/>
      <c r="D16" s="864"/>
      <c r="E16" s="864"/>
      <c r="F16" s="865"/>
      <c r="G16" s="863" t="str">
        <f>IF('Formular 4a_3'!G18&lt;1,"",'Formular 4a_3'!G18)</f>
        <v/>
      </c>
      <c r="H16" s="864"/>
      <c r="I16" s="864"/>
      <c r="J16" s="864"/>
      <c r="K16" s="865"/>
      <c r="L16" s="929" t="str">
        <f>IF('Formular 4a_3'!O18&lt;1,"",'Formular 4a_3'!O18)</f>
        <v/>
      </c>
      <c r="M16" s="864"/>
      <c r="N16" s="864"/>
      <c r="O16" s="864"/>
      <c r="P16" s="865"/>
      <c r="Q16" s="863" t="str">
        <f>IF('Formular 4a_3'!S18&lt;1,"",'Formular 4a_3'!S18)</f>
        <v/>
      </c>
      <c r="R16" s="864"/>
      <c r="S16" s="864"/>
      <c r="T16" s="864"/>
      <c r="U16" s="864"/>
      <c r="V16" s="865"/>
      <c r="W16" s="863" t="str">
        <f>IF('Formular 4a_3'!W18&lt;1,"",'Formular 4a_3'!W18)</f>
        <v/>
      </c>
      <c r="X16" s="864"/>
      <c r="Y16" s="865"/>
      <c r="Z16" s="870" t="str">
        <f>IF('Formular 4a_3'!Z18&lt;1,"",'Formular 4a_3'!Z18)</f>
        <v/>
      </c>
      <c r="AA16" s="653"/>
    </row>
    <row r="17" spans="1:29" ht="10.199999999999999" customHeight="1" x14ac:dyDescent="0.25">
      <c r="A17" s="830"/>
      <c r="B17" s="866"/>
      <c r="C17" s="867"/>
      <c r="D17" s="867"/>
      <c r="E17" s="867"/>
      <c r="F17" s="868"/>
      <c r="G17" s="866"/>
      <c r="H17" s="867"/>
      <c r="I17" s="867"/>
      <c r="J17" s="867"/>
      <c r="K17" s="868"/>
      <c r="L17" s="866"/>
      <c r="M17" s="867"/>
      <c r="N17" s="867"/>
      <c r="O17" s="867"/>
      <c r="P17" s="868"/>
      <c r="Q17" s="866"/>
      <c r="R17" s="867"/>
      <c r="S17" s="867"/>
      <c r="T17" s="867"/>
      <c r="U17" s="867"/>
      <c r="V17" s="868"/>
      <c r="W17" s="866"/>
      <c r="X17" s="867"/>
      <c r="Y17" s="868"/>
      <c r="Z17" s="871"/>
      <c r="AA17" s="653"/>
    </row>
    <row r="18" spans="1:29" ht="10.199999999999999" customHeight="1" x14ac:dyDescent="0.25">
      <c r="A18" s="759">
        <v>82</v>
      </c>
      <c r="B18" s="863" t="str">
        <f>IF('Formular 4a_3'!B20&lt;1,"",'Formular 4a_3'!B20)</f>
        <v/>
      </c>
      <c r="C18" s="864"/>
      <c r="D18" s="864"/>
      <c r="E18" s="864"/>
      <c r="F18" s="865"/>
      <c r="G18" s="863" t="str">
        <f>IF('Formular 4a_3'!G20&lt;1,"",'Formular 4a_3'!G20)</f>
        <v/>
      </c>
      <c r="H18" s="864"/>
      <c r="I18" s="864"/>
      <c r="J18" s="864"/>
      <c r="K18" s="865"/>
      <c r="L18" s="929" t="str">
        <f>IF('Formular 4a_3'!O20&lt;1,"",'Formular 4a_3'!O20)</f>
        <v/>
      </c>
      <c r="M18" s="864"/>
      <c r="N18" s="864"/>
      <c r="O18" s="864"/>
      <c r="P18" s="865"/>
      <c r="Q18" s="863" t="str">
        <f>IF('Formular 4a_3'!S20&lt;1,"",'Formular 4a_3'!S20)</f>
        <v/>
      </c>
      <c r="R18" s="864"/>
      <c r="S18" s="864"/>
      <c r="T18" s="864"/>
      <c r="U18" s="864"/>
      <c r="V18" s="865"/>
      <c r="W18" s="863" t="str">
        <f>IF('Formular 4a_3'!W20&lt;1,"",'Formular 4a_3'!W20)</f>
        <v/>
      </c>
      <c r="X18" s="864"/>
      <c r="Y18" s="865"/>
      <c r="Z18" s="870" t="str">
        <f>IF('Formular 4a_3'!Z20&lt;1,"",'Formular 4a_3'!Z20)</f>
        <v/>
      </c>
      <c r="AA18" s="653"/>
    </row>
    <row r="19" spans="1:29" ht="10.199999999999999" customHeight="1" x14ac:dyDescent="0.25">
      <c r="A19" s="830"/>
      <c r="B19" s="866"/>
      <c r="C19" s="867"/>
      <c r="D19" s="867"/>
      <c r="E19" s="867"/>
      <c r="F19" s="868"/>
      <c r="G19" s="866"/>
      <c r="H19" s="867"/>
      <c r="I19" s="867"/>
      <c r="J19" s="867"/>
      <c r="K19" s="868"/>
      <c r="L19" s="866"/>
      <c r="M19" s="867"/>
      <c r="N19" s="867"/>
      <c r="O19" s="867"/>
      <c r="P19" s="868"/>
      <c r="Q19" s="866"/>
      <c r="R19" s="867"/>
      <c r="S19" s="867"/>
      <c r="T19" s="867"/>
      <c r="U19" s="867"/>
      <c r="V19" s="868"/>
      <c r="W19" s="866"/>
      <c r="X19" s="867"/>
      <c r="Y19" s="868"/>
      <c r="Z19" s="871"/>
      <c r="AA19" s="653"/>
    </row>
    <row r="20" spans="1:29" ht="10.199999999999999" customHeight="1" x14ac:dyDescent="0.25">
      <c r="A20" s="759">
        <v>83</v>
      </c>
      <c r="B20" s="863" t="str">
        <f>IF('Formular 4a_3'!B22&lt;1,"",'Formular 4a_3'!B22)</f>
        <v/>
      </c>
      <c r="C20" s="864"/>
      <c r="D20" s="864"/>
      <c r="E20" s="864"/>
      <c r="F20" s="865"/>
      <c r="G20" s="863" t="str">
        <f>IF('Formular 4a_3'!G22&lt;1,"",'Formular 4a_3'!G22)</f>
        <v/>
      </c>
      <c r="H20" s="864"/>
      <c r="I20" s="864"/>
      <c r="J20" s="864"/>
      <c r="K20" s="865"/>
      <c r="L20" s="929" t="str">
        <f>IF('Formular 4a_3'!O22&lt;1,"",'Formular 4a_3'!O22)</f>
        <v/>
      </c>
      <c r="M20" s="864"/>
      <c r="N20" s="864"/>
      <c r="O20" s="864"/>
      <c r="P20" s="865"/>
      <c r="Q20" s="863" t="str">
        <f>IF('Formular 4a_3'!S22&lt;1,"",'Formular 4a_3'!S22)</f>
        <v/>
      </c>
      <c r="R20" s="864"/>
      <c r="S20" s="864"/>
      <c r="T20" s="864"/>
      <c r="U20" s="864"/>
      <c r="V20" s="865"/>
      <c r="W20" s="863" t="str">
        <f>IF('Formular 4a_3'!W22&lt;1,"",'Formular 4a_3'!W22)</f>
        <v/>
      </c>
      <c r="X20" s="864"/>
      <c r="Y20" s="865"/>
      <c r="Z20" s="870" t="str">
        <f>IF('Formular 4a_3'!Z22&lt;1,"",'Formular 4a_3'!Z22)</f>
        <v/>
      </c>
      <c r="AA20" s="653"/>
    </row>
    <row r="21" spans="1:29" ht="10.199999999999999" customHeight="1" x14ac:dyDescent="0.25">
      <c r="A21" s="830"/>
      <c r="B21" s="866"/>
      <c r="C21" s="867"/>
      <c r="D21" s="867"/>
      <c r="E21" s="867"/>
      <c r="F21" s="868"/>
      <c r="G21" s="866"/>
      <c r="H21" s="867"/>
      <c r="I21" s="867"/>
      <c r="J21" s="867"/>
      <c r="K21" s="868"/>
      <c r="L21" s="866"/>
      <c r="M21" s="867"/>
      <c r="N21" s="867"/>
      <c r="O21" s="867"/>
      <c r="P21" s="868"/>
      <c r="Q21" s="866"/>
      <c r="R21" s="867"/>
      <c r="S21" s="867"/>
      <c r="T21" s="867"/>
      <c r="U21" s="867"/>
      <c r="V21" s="868"/>
      <c r="W21" s="866"/>
      <c r="X21" s="867"/>
      <c r="Y21" s="868"/>
      <c r="Z21" s="871"/>
      <c r="AA21" s="653"/>
    </row>
    <row r="22" spans="1:29" ht="10.199999999999999" customHeight="1" x14ac:dyDescent="0.25">
      <c r="A22" s="759">
        <v>84</v>
      </c>
      <c r="B22" s="863" t="str">
        <f>IF('Formular 4a_3'!B24&lt;1,"",'Formular 4a_3'!B24)</f>
        <v/>
      </c>
      <c r="C22" s="864"/>
      <c r="D22" s="864"/>
      <c r="E22" s="864"/>
      <c r="F22" s="865"/>
      <c r="G22" s="863" t="str">
        <f>IF('Formular 4a_3'!G24&lt;1,"",'Formular 4a_3'!G24)</f>
        <v/>
      </c>
      <c r="H22" s="864"/>
      <c r="I22" s="864"/>
      <c r="J22" s="864"/>
      <c r="K22" s="865"/>
      <c r="L22" s="929" t="str">
        <f>IF('Formular 4a_3'!O24&lt;1,"",'Formular 4a_3'!O24)</f>
        <v/>
      </c>
      <c r="M22" s="864"/>
      <c r="N22" s="864"/>
      <c r="O22" s="864"/>
      <c r="P22" s="865"/>
      <c r="Q22" s="863" t="str">
        <f>IF('Formular 4a_3'!S24&lt;1,"",'Formular 4a_3'!S24)</f>
        <v/>
      </c>
      <c r="R22" s="864"/>
      <c r="S22" s="864"/>
      <c r="T22" s="864"/>
      <c r="U22" s="864"/>
      <c r="V22" s="865"/>
      <c r="W22" s="863" t="str">
        <f>IF('Formular 4a_3'!W24&lt;1,"",'Formular 4a_3'!W24)</f>
        <v/>
      </c>
      <c r="X22" s="864"/>
      <c r="Y22" s="865"/>
      <c r="Z22" s="870" t="str">
        <f>IF('Formular 4a_3'!Z24&lt;1,"",'Formular 4a_3'!Z24)</f>
        <v/>
      </c>
      <c r="AA22" s="653"/>
    </row>
    <row r="23" spans="1:29" ht="10.199999999999999" customHeight="1" x14ac:dyDescent="0.25">
      <c r="A23" s="830"/>
      <c r="B23" s="866"/>
      <c r="C23" s="867"/>
      <c r="D23" s="867"/>
      <c r="E23" s="867"/>
      <c r="F23" s="868"/>
      <c r="G23" s="866"/>
      <c r="H23" s="867"/>
      <c r="I23" s="867"/>
      <c r="J23" s="867"/>
      <c r="K23" s="868"/>
      <c r="L23" s="866"/>
      <c r="M23" s="867"/>
      <c r="N23" s="867"/>
      <c r="O23" s="867"/>
      <c r="P23" s="868"/>
      <c r="Q23" s="866"/>
      <c r="R23" s="867"/>
      <c r="S23" s="867"/>
      <c r="T23" s="867"/>
      <c r="U23" s="867"/>
      <c r="V23" s="868"/>
      <c r="W23" s="866"/>
      <c r="X23" s="867"/>
      <c r="Y23" s="868"/>
      <c r="Z23" s="871"/>
      <c r="AA23" s="653"/>
    </row>
    <row r="24" spans="1:29" ht="10.199999999999999" customHeight="1" x14ac:dyDescent="0.25">
      <c r="A24" s="759">
        <v>85</v>
      </c>
      <c r="B24" s="863" t="str">
        <f>IF('Formular 4a_3'!B26&lt;1,"",'Formular 4a_3'!B26)</f>
        <v/>
      </c>
      <c r="C24" s="864"/>
      <c r="D24" s="864"/>
      <c r="E24" s="864"/>
      <c r="F24" s="865"/>
      <c r="G24" s="863" t="str">
        <f>IF('Formular 4a_3'!G26&lt;1,"",'Formular 4a_3'!G26)</f>
        <v/>
      </c>
      <c r="H24" s="864"/>
      <c r="I24" s="864"/>
      <c r="J24" s="864"/>
      <c r="K24" s="865"/>
      <c r="L24" s="929" t="str">
        <f>IF('Formular 4a_3'!O26&lt;1,"",'Formular 4a_3'!O26)</f>
        <v/>
      </c>
      <c r="M24" s="864"/>
      <c r="N24" s="864"/>
      <c r="O24" s="864"/>
      <c r="P24" s="865"/>
      <c r="Q24" s="863" t="str">
        <f>IF('Formular 4a_3'!S26&lt;1,"",'Formular 4a_3'!S26)</f>
        <v/>
      </c>
      <c r="R24" s="864"/>
      <c r="S24" s="864"/>
      <c r="T24" s="864"/>
      <c r="U24" s="864"/>
      <c r="V24" s="865"/>
      <c r="W24" s="863" t="str">
        <f>IF('Formular 4a_3'!W26&lt;1,"",'Formular 4a_3'!W26)</f>
        <v/>
      </c>
      <c r="X24" s="864"/>
      <c r="Y24" s="865"/>
      <c r="Z24" s="870" t="str">
        <f>IF('Formular 4a_3'!Z26&lt;1,"",'Formular 4a_3'!Z26)</f>
        <v/>
      </c>
      <c r="AA24" s="653"/>
    </row>
    <row r="25" spans="1:29" ht="10.199999999999999" customHeight="1" x14ac:dyDescent="0.25">
      <c r="A25" s="830"/>
      <c r="B25" s="866"/>
      <c r="C25" s="867"/>
      <c r="D25" s="867"/>
      <c r="E25" s="867"/>
      <c r="F25" s="868"/>
      <c r="G25" s="866"/>
      <c r="H25" s="867"/>
      <c r="I25" s="867"/>
      <c r="J25" s="867"/>
      <c r="K25" s="868"/>
      <c r="L25" s="866"/>
      <c r="M25" s="867"/>
      <c r="N25" s="867"/>
      <c r="O25" s="867"/>
      <c r="P25" s="868"/>
      <c r="Q25" s="866"/>
      <c r="R25" s="867"/>
      <c r="S25" s="867"/>
      <c r="T25" s="867"/>
      <c r="U25" s="867"/>
      <c r="V25" s="868"/>
      <c r="W25" s="866"/>
      <c r="X25" s="867"/>
      <c r="Y25" s="868"/>
      <c r="Z25" s="871"/>
      <c r="AA25" s="653"/>
    </row>
    <row r="26" spans="1:29" ht="10.199999999999999" customHeight="1" x14ac:dyDescent="0.25">
      <c r="A26" s="759">
        <v>86</v>
      </c>
      <c r="B26" s="863" t="str">
        <f>IF('Formular 4a_3'!B28&lt;1,"",'Formular 4a_3'!B28)</f>
        <v/>
      </c>
      <c r="C26" s="864"/>
      <c r="D26" s="864"/>
      <c r="E26" s="864"/>
      <c r="F26" s="865"/>
      <c r="G26" s="863" t="str">
        <f>IF('Formular 4a_3'!G28&lt;1,"",'Formular 4a_3'!G28)</f>
        <v/>
      </c>
      <c r="H26" s="864"/>
      <c r="I26" s="864"/>
      <c r="J26" s="864"/>
      <c r="K26" s="865"/>
      <c r="L26" s="929" t="str">
        <f>IF('Formular 4a_3'!O28&lt;1,"",'Formular 4a_3'!O28)</f>
        <v/>
      </c>
      <c r="M26" s="864"/>
      <c r="N26" s="864"/>
      <c r="O26" s="864"/>
      <c r="P26" s="865"/>
      <c r="Q26" s="863" t="str">
        <f>IF('Formular 4a_3'!S28&lt;1,"",'Formular 4a_3'!S28)</f>
        <v/>
      </c>
      <c r="R26" s="864"/>
      <c r="S26" s="864"/>
      <c r="T26" s="864"/>
      <c r="U26" s="864"/>
      <c r="V26" s="865"/>
      <c r="W26" s="863" t="str">
        <f>IF('Formular 4a_3'!W28&lt;1,"",'Formular 4a_3'!W28)</f>
        <v/>
      </c>
      <c r="X26" s="864"/>
      <c r="Y26" s="865"/>
      <c r="Z26" s="870" t="str">
        <f>IF('Formular 4a_3'!Z28&lt;1,"",'Formular 4a_3'!Z28)</f>
        <v/>
      </c>
      <c r="AA26" s="653"/>
      <c r="AB26" s="479"/>
      <c r="AC26" s="479"/>
    </row>
    <row r="27" spans="1:29" ht="10.199999999999999" customHeight="1" x14ac:dyDescent="0.25">
      <c r="A27" s="830"/>
      <c r="B27" s="866"/>
      <c r="C27" s="867"/>
      <c r="D27" s="867"/>
      <c r="E27" s="867"/>
      <c r="F27" s="868"/>
      <c r="G27" s="866"/>
      <c r="H27" s="867"/>
      <c r="I27" s="867"/>
      <c r="J27" s="867"/>
      <c r="K27" s="868"/>
      <c r="L27" s="866"/>
      <c r="M27" s="867"/>
      <c r="N27" s="867"/>
      <c r="O27" s="867"/>
      <c r="P27" s="868"/>
      <c r="Q27" s="866"/>
      <c r="R27" s="867"/>
      <c r="S27" s="867"/>
      <c r="T27" s="867"/>
      <c r="U27" s="867"/>
      <c r="V27" s="868"/>
      <c r="W27" s="866"/>
      <c r="X27" s="867"/>
      <c r="Y27" s="868"/>
      <c r="Z27" s="871"/>
      <c r="AA27" s="653"/>
    </row>
    <row r="28" spans="1:29" ht="10.199999999999999" customHeight="1" x14ac:dyDescent="0.25">
      <c r="A28" s="759">
        <v>87</v>
      </c>
      <c r="B28" s="863" t="str">
        <f>IF('Formular 4a_3'!B30&lt;1,"",'Formular 4a_3'!B30)</f>
        <v/>
      </c>
      <c r="C28" s="864"/>
      <c r="D28" s="864"/>
      <c r="E28" s="864"/>
      <c r="F28" s="865"/>
      <c r="G28" s="863" t="str">
        <f>IF('Formular 4a_3'!G30&lt;1,"",'Formular 4a_3'!G30)</f>
        <v/>
      </c>
      <c r="H28" s="864"/>
      <c r="I28" s="864"/>
      <c r="J28" s="864"/>
      <c r="K28" s="865"/>
      <c r="L28" s="929" t="str">
        <f>IF('Formular 4a_3'!O30&lt;1,"",'Formular 4a_3'!O30)</f>
        <v/>
      </c>
      <c r="M28" s="864"/>
      <c r="N28" s="864"/>
      <c r="O28" s="864"/>
      <c r="P28" s="865"/>
      <c r="Q28" s="863" t="str">
        <f>IF('Formular 4a_3'!S30&lt;1,"",'Formular 4a_3'!S30)</f>
        <v/>
      </c>
      <c r="R28" s="864"/>
      <c r="S28" s="864"/>
      <c r="T28" s="864"/>
      <c r="U28" s="864"/>
      <c r="V28" s="865"/>
      <c r="W28" s="863" t="str">
        <f>IF('Formular 4a_3'!W30&lt;1,"",'Formular 4a_3'!W30)</f>
        <v/>
      </c>
      <c r="X28" s="864"/>
      <c r="Y28" s="865"/>
      <c r="Z28" s="870" t="str">
        <f>IF('Formular 4a_3'!Z30&lt;1,"",'Formular 4a_3'!Z30)</f>
        <v/>
      </c>
      <c r="AA28" s="653"/>
    </row>
    <row r="29" spans="1:29" ht="10.199999999999999" customHeight="1" x14ac:dyDescent="0.25">
      <c r="A29" s="830"/>
      <c r="B29" s="866"/>
      <c r="C29" s="867"/>
      <c r="D29" s="867"/>
      <c r="E29" s="867"/>
      <c r="F29" s="868"/>
      <c r="G29" s="866"/>
      <c r="H29" s="867"/>
      <c r="I29" s="867"/>
      <c r="J29" s="867"/>
      <c r="K29" s="868"/>
      <c r="L29" s="866"/>
      <c r="M29" s="867"/>
      <c r="N29" s="867"/>
      <c r="O29" s="867"/>
      <c r="P29" s="868"/>
      <c r="Q29" s="866"/>
      <c r="R29" s="867"/>
      <c r="S29" s="867"/>
      <c r="T29" s="867"/>
      <c r="U29" s="867"/>
      <c r="V29" s="868"/>
      <c r="W29" s="866"/>
      <c r="X29" s="867"/>
      <c r="Y29" s="868"/>
      <c r="Z29" s="871"/>
      <c r="AA29" s="653"/>
    </row>
    <row r="30" spans="1:29" ht="10.199999999999999" customHeight="1" x14ac:dyDescent="0.25">
      <c r="A30" s="759">
        <v>88</v>
      </c>
      <c r="B30" s="863" t="str">
        <f>IF('Formular 4a_3'!B32&lt;1,"",'Formular 4a_3'!B32)</f>
        <v/>
      </c>
      <c r="C30" s="864"/>
      <c r="D30" s="864"/>
      <c r="E30" s="864"/>
      <c r="F30" s="865"/>
      <c r="G30" s="863" t="str">
        <f>IF('Formular 4a_3'!G32&lt;1,"",'Formular 4a_3'!G32)</f>
        <v/>
      </c>
      <c r="H30" s="864"/>
      <c r="I30" s="864"/>
      <c r="J30" s="864"/>
      <c r="K30" s="865"/>
      <c r="L30" s="929" t="str">
        <f>IF('Formular 4a_3'!O32&lt;1,"",'Formular 4a_3'!O32)</f>
        <v/>
      </c>
      <c r="M30" s="864"/>
      <c r="N30" s="864"/>
      <c r="O30" s="864"/>
      <c r="P30" s="865"/>
      <c r="Q30" s="863" t="str">
        <f>IF('Formular 4a_3'!S32&lt;1,"",'Formular 4a_3'!S32)</f>
        <v/>
      </c>
      <c r="R30" s="864"/>
      <c r="S30" s="864"/>
      <c r="T30" s="864"/>
      <c r="U30" s="864"/>
      <c r="V30" s="865"/>
      <c r="W30" s="863" t="str">
        <f>IF('Formular 4a_3'!W32&lt;1,"",'Formular 4a_3'!W32)</f>
        <v/>
      </c>
      <c r="X30" s="864"/>
      <c r="Y30" s="865"/>
      <c r="Z30" s="870" t="str">
        <f>IF('Formular 4a_3'!Z32&lt;1,"",'Formular 4a_3'!Z32)</f>
        <v/>
      </c>
      <c r="AA30" s="653"/>
    </row>
    <row r="31" spans="1:29" ht="10.199999999999999" customHeight="1" x14ac:dyDescent="0.25">
      <c r="A31" s="830"/>
      <c r="B31" s="866"/>
      <c r="C31" s="867"/>
      <c r="D31" s="867"/>
      <c r="E31" s="867"/>
      <c r="F31" s="868"/>
      <c r="G31" s="866"/>
      <c r="H31" s="867"/>
      <c r="I31" s="867"/>
      <c r="J31" s="867"/>
      <c r="K31" s="868"/>
      <c r="L31" s="866"/>
      <c r="M31" s="867"/>
      <c r="N31" s="867"/>
      <c r="O31" s="867"/>
      <c r="P31" s="868"/>
      <c r="Q31" s="866"/>
      <c r="R31" s="867"/>
      <c r="S31" s="867"/>
      <c r="T31" s="867"/>
      <c r="U31" s="867"/>
      <c r="V31" s="868"/>
      <c r="W31" s="866"/>
      <c r="X31" s="867"/>
      <c r="Y31" s="868"/>
      <c r="Z31" s="871"/>
      <c r="AA31" s="653"/>
    </row>
    <row r="32" spans="1:29" ht="10.199999999999999" customHeight="1" x14ac:dyDescent="0.25">
      <c r="A32" s="759">
        <v>89</v>
      </c>
      <c r="B32" s="863" t="str">
        <f>IF('Formular 4a_3'!B34&lt;1,"",'Formular 4a_3'!B34)</f>
        <v/>
      </c>
      <c r="C32" s="864"/>
      <c r="D32" s="864"/>
      <c r="E32" s="864"/>
      <c r="F32" s="865"/>
      <c r="G32" s="863" t="str">
        <f>IF('Formular 4a_3'!G34&lt;1,"",'Formular 4a_3'!G34)</f>
        <v/>
      </c>
      <c r="H32" s="864"/>
      <c r="I32" s="864"/>
      <c r="J32" s="864"/>
      <c r="K32" s="865"/>
      <c r="L32" s="929" t="str">
        <f>IF('Formular 4a_3'!O34&lt;1,"",'Formular 4a_3'!O34)</f>
        <v/>
      </c>
      <c r="M32" s="864"/>
      <c r="N32" s="864"/>
      <c r="O32" s="864"/>
      <c r="P32" s="865"/>
      <c r="Q32" s="863" t="str">
        <f>IF('Formular 4a_3'!S34&lt;1,"",'Formular 4a_3'!S34)</f>
        <v/>
      </c>
      <c r="R32" s="864"/>
      <c r="S32" s="864"/>
      <c r="T32" s="864"/>
      <c r="U32" s="864"/>
      <c r="V32" s="865"/>
      <c r="W32" s="863" t="str">
        <f>IF('Formular 4a_3'!W34&lt;1,"",'Formular 4a_3'!W34)</f>
        <v/>
      </c>
      <c r="X32" s="864"/>
      <c r="Y32" s="865"/>
      <c r="Z32" s="870" t="str">
        <f>IF('Formular 4a_3'!Z34&lt;1,"",'Formular 4a_3'!Z34)</f>
        <v/>
      </c>
      <c r="AA32" s="653"/>
    </row>
    <row r="33" spans="1:27" ht="10.199999999999999" customHeight="1" x14ac:dyDescent="0.25">
      <c r="A33" s="830"/>
      <c r="B33" s="866"/>
      <c r="C33" s="867"/>
      <c r="D33" s="867"/>
      <c r="E33" s="867"/>
      <c r="F33" s="868"/>
      <c r="G33" s="866"/>
      <c r="H33" s="867"/>
      <c r="I33" s="867"/>
      <c r="J33" s="867"/>
      <c r="K33" s="868"/>
      <c r="L33" s="866"/>
      <c r="M33" s="867"/>
      <c r="N33" s="867"/>
      <c r="O33" s="867"/>
      <c r="P33" s="868"/>
      <c r="Q33" s="866"/>
      <c r="R33" s="867"/>
      <c r="S33" s="867"/>
      <c r="T33" s="867"/>
      <c r="U33" s="867"/>
      <c r="V33" s="868"/>
      <c r="W33" s="866"/>
      <c r="X33" s="867"/>
      <c r="Y33" s="868"/>
      <c r="Z33" s="871"/>
      <c r="AA33" s="653"/>
    </row>
    <row r="34" spans="1:27" ht="10.199999999999999" customHeight="1" x14ac:dyDescent="0.25">
      <c r="A34" s="759">
        <v>90</v>
      </c>
      <c r="B34" s="863" t="str">
        <f>IF('Formular 4a_3'!B36&lt;1,"",'Formular 4a_3'!B36)</f>
        <v/>
      </c>
      <c r="C34" s="864"/>
      <c r="D34" s="864"/>
      <c r="E34" s="864"/>
      <c r="F34" s="865"/>
      <c r="G34" s="863" t="str">
        <f>IF('Formular 4a_3'!G36&lt;1,"",'Formular 4a_3'!G36)</f>
        <v/>
      </c>
      <c r="H34" s="864"/>
      <c r="I34" s="864"/>
      <c r="J34" s="864"/>
      <c r="K34" s="865"/>
      <c r="L34" s="929" t="str">
        <f>IF('Formular 4a_3'!O36&lt;1,"",'Formular 4a_3'!O36)</f>
        <v/>
      </c>
      <c r="M34" s="864"/>
      <c r="N34" s="864"/>
      <c r="O34" s="864"/>
      <c r="P34" s="865"/>
      <c r="Q34" s="863" t="str">
        <f>IF('Formular 4a_3'!S36&lt;1,"",'Formular 4a_3'!S36)</f>
        <v/>
      </c>
      <c r="R34" s="864"/>
      <c r="S34" s="864"/>
      <c r="T34" s="864"/>
      <c r="U34" s="864"/>
      <c r="V34" s="865"/>
      <c r="W34" s="863" t="str">
        <f>IF('Formular 4a_3'!W36&lt;1,"",'Formular 4a_3'!W36)</f>
        <v/>
      </c>
      <c r="X34" s="864"/>
      <c r="Y34" s="865"/>
      <c r="Z34" s="870" t="str">
        <f>IF('Formular 4a_3'!Z36&lt;1,"",'Formular 4a_3'!Z36)</f>
        <v/>
      </c>
      <c r="AA34" s="653"/>
    </row>
    <row r="35" spans="1:27" ht="10.199999999999999" customHeight="1" x14ac:dyDescent="0.25">
      <c r="A35" s="830"/>
      <c r="B35" s="866"/>
      <c r="C35" s="867"/>
      <c r="D35" s="867"/>
      <c r="E35" s="867"/>
      <c r="F35" s="868"/>
      <c r="G35" s="866"/>
      <c r="H35" s="867"/>
      <c r="I35" s="867"/>
      <c r="J35" s="867"/>
      <c r="K35" s="868"/>
      <c r="L35" s="866"/>
      <c r="M35" s="867"/>
      <c r="N35" s="867"/>
      <c r="O35" s="867"/>
      <c r="P35" s="868"/>
      <c r="Q35" s="866"/>
      <c r="R35" s="867"/>
      <c r="S35" s="867"/>
      <c r="T35" s="867"/>
      <c r="U35" s="867"/>
      <c r="V35" s="868"/>
      <c r="W35" s="866"/>
      <c r="X35" s="867"/>
      <c r="Y35" s="868"/>
      <c r="Z35" s="871"/>
      <c r="AA35" s="653"/>
    </row>
    <row r="36" spans="1:27" ht="10.199999999999999" customHeight="1" x14ac:dyDescent="0.25">
      <c r="A36" s="759">
        <v>91</v>
      </c>
      <c r="B36" s="863" t="str">
        <f>IF('Formular 4a_3'!B38&lt;1,"",'Formular 4a_3'!B38)</f>
        <v/>
      </c>
      <c r="C36" s="864"/>
      <c r="D36" s="864"/>
      <c r="E36" s="864"/>
      <c r="F36" s="865"/>
      <c r="G36" s="863" t="str">
        <f>IF('Formular 4a_3'!G38&lt;1,"",'Formular 4a_3'!G38)</f>
        <v/>
      </c>
      <c r="H36" s="864"/>
      <c r="I36" s="864"/>
      <c r="J36" s="864"/>
      <c r="K36" s="865"/>
      <c r="L36" s="929" t="str">
        <f>IF('Formular 4a_3'!O38&lt;1,"",'Formular 4a_3'!O38)</f>
        <v/>
      </c>
      <c r="M36" s="864"/>
      <c r="N36" s="864"/>
      <c r="O36" s="864"/>
      <c r="P36" s="865"/>
      <c r="Q36" s="863" t="str">
        <f>IF('Formular 4a_3'!S38&lt;1,"",'Formular 4a_3'!S38)</f>
        <v/>
      </c>
      <c r="R36" s="864"/>
      <c r="S36" s="864"/>
      <c r="T36" s="864"/>
      <c r="U36" s="864"/>
      <c r="V36" s="865"/>
      <c r="W36" s="863" t="str">
        <f>IF('Formular 4a_3'!W38&lt;1,"",'Formular 4a_3'!W38)</f>
        <v/>
      </c>
      <c r="X36" s="864"/>
      <c r="Y36" s="865"/>
      <c r="Z36" s="870" t="str">
        <f>IF('Formular 4a_3'!Z38&lt;1,"",'Formular 4a_3'!Z38)</f>
        <v/>
      </c>
      <c r="AA36" s="653"/>
    </row>
    <row r="37" spans="1:27" ht="10.199999999999999" customHeight="1" x14ac:dyDescent="0.25">
      <c r="A37" s="830"/>
      <c r="B37" s="866"/>
      <c r="C37" s="867"/>
      <c r="D37" s="867"/>
      <c r="E37" s="867"/>
      <c r="F37" s="868"/>
      <c r="G37" s="866"/>
      <c r="H37" s="867"/>
      <c r="I37" s="867"/>
      <c r="J37" s="867"/>
      <c r="K37" s="868"/>
      <c r="L37" s="866"/>
      <c r="M37" s="867"/>
      <c r="N37" s="867"/>
      <c r="O37" s="867"/>
      <c r="P37" s="868"/>
      <c r="Q37" s="866"/>
      <c r="R37" s="867"/>
      <c r="S37" s="867"/>
      <c r="T37" s="867"/>
      <c r="U37" s="867"/>
      <c r="V37" s="868"/>
      <c r="W37" s="866"/>
      <c r="X37" s="867"/>
      <c r="Y37" s="868"/>
      <c r="Z37" s="871"/>
      <c r="AA37" s="653"/>
    </row>
    <row r="38" spans="1:27" ht="10.199999999999999" customHeight="1" x14ac:dyDescent="0.25">
      <c r="A38" s="759">
        <v>92</v>
      </c>
      <c r="B38" s="863" t="str">
        <f>IF('Formular 4a_3'!B40&lt;1,"",'Formular 4a_3'!B40)</f>
        <v/>
      </c>
      <c r="C38" s="864"/>
      <c r="D38" s="864"/>
      <c r="E38" s="864"/>
      <c r="F38" s="865"/>
      <c r="G38" s="863" t="str">
        <f>IF('Formular 4a_3'!G40&lt;1,"",'Formular 4a_3'!G40)</f>
        <v/>
      </c>
      <c r="H38" s="864"/>
      <c r="I38" s="864"/>
      <c r="J38" s="864"/>
      <c r="K38" s="865"/>
      <c r="L38" s="929" t="str">
        <f>IF('Formular 4a_3'!O40&lt;1,"",'Formular 4a_3'!O40)</f>
        <v/>
      </c>
      <c r="M38" s="864"/>
      <c r="N38" s="864"/>
      <c r="O38" s="864"/>
      <c r="P38" s="865"/>
      <c r="Q38" s="863" t="str">
        <f>IF('Formular 4a_3'!S40&lt;1,"",'Formular 4a_3'!S40)</f>
        <v/>
      </c>
      <c r="R38" s="864"/>
      <c r="S38" s="864"/>
      <c r="T38" s="864"/>
      <c r="U38" s="864"/>
      <c r="V38" s="865"/>
      <c r="W38" s="863" t="str">
        <f>IF('Formular 4a_3'!W40&lt;1,"",'Formular 4a_3'!W40)</f>
        <v/>
      </c>
      <c r="X38" s="864"/>
      <c r="Y38" s="865"/>
      <c r="Z38" s="870" t="str">
        <f>IF('Formular 4a_3'!Z40&lt;1,"",'Formular 4a_3'!Z40)</f>
        <v/>
      </c>
      <c r="AA38" s="653"/>
    </row>
    <row r="39" spans="1:27" ht="10.199999999999999" customHeight="1" x14ac:dyDescent="0.25">
      <c r="A39" s="830"/>
      <c r="B39" s="866"/>
      <c r="C39" s="867"/>
      <c r="D39" s="867"/>
      <c r="E39" s="867"/>
      <c r="F39" s="868"/>
      <c r="G39" s="866"/>
      <c r="H39" s="867"/>
      <c r="I39" s="867"/>
      <c r="J39" s="867"/>
      <c r="K39" s="868"/>
      <c r="L39" s="866"/>
      <c r="M39" s="867"/>
      <c r="N39" s="867"/>
      <c r="O39" s="867"/>
      <c r="P39" s="868"/>
      <c r="Q39" s="866"/>
      <c r="R39" s="867"/>
      <c r="S39" s="867"/>
      <c r="T39" s="867"/>
      <c r="U39" s="867"/>
      <c r="V39" s="868"/>
      <c r="W39" s="866"/>
      <c r="X39" s="867"/>
      <c r="Y39" s="868"/>
      <c r="Z39" s="871"/>
      <c r="AA39" s="653"/>
    </row>
    <row r="40" spans="1:27" ht="10.199999999999999" customHeight="1" x14ac:dyDescent="0.25">
      <c r="A40" s="759">
        <v>93</v>
      </c>
      <c r="B40" s="863" t="str">
        <f>IF('Formular 4a_3'!B42&lt;1,"",'Formular 4a_3'!B42)</f>
        <v/>
      </c>
      <c r="C40" s="864"/>
      <c r="D40" s="864"/>
      <c r="E40" s="864"/>
      <c r="F40" s="865"/>
      <c r="G40" s="863" t="str">
        <f>IF('Formular 4a_3'!G42&lt;1,"",'Formular 4a_3'!G42)</f>
        <v/>
      </c>
      <c r="H40" s="864"/>
      <c r="I40" s="864"/>
      <c r="J40" s="864"/>
      <c r="K40" s="865"/>
      <c r="L40" s="929" t="str">
        <f>IF('Formular 4a_3'!O42&lt;1,"",'Formular 4a_3'!O42)</f>
        <v/>
      </c>
      <c r="M40" s="864"/>
      <c r="N40" s="864"/>
      <c r="O40" s="864"/>
      <c r="P40" s="865"/>
      <c r="Q40" s="863" t="str">
        <f>IF('Formular 4a_3'!S42&lt;1,"",'Formular 4a_3'!S42)</f>
        <v/>
      </c>
      <c r="R40" s="864"/>
      <c r="S40" s="864"/>
      <c r="T40" s="864"/>
      <c r="U40" s="864"/>
      <c r="V40" s="865"/>
      <c r="W40" s="863" t="str">
        <f>IF('Formular 4a_3'!W42&lt;1,"",'Formular 4a_3'!W42)</f>
        <v/>
      </c>
      <c r="X40" s="864"/>
      <c r="Y40" s="865"/>
      <c r="Z40" s="870" t="str">
        <f>IF('Formular 4a_3'!Z42&lt;1,"",'Formular 4a_3'!Z42)</f>
        <v/>
      </c>
      <c r="AA40" s="653"/>
    </row>
    <row r="41" spans="1:27" ht="10.199999999999999" customHeight="1" x14ac:dyDescent="0.25">
      <c r="A41" s="830"/>
      <c r="B41" s="866"/>
      <c r="C41" s="867"/>
      <c r="D41" s="867"/>
      <c r="E41" s="867"/>
      <c r="F41" s="868"/>
      <c r="G41" s="866"/>
      <c r="H41" s="867"/>
      <c r="I41" s="867"/>
      <c r="J41" s="867"/>
      <c r="K41" s="868"/>
      <c r="L41" s="866"/>
      <c r="M41" s="867"/>
      <c r="N41" s="867"/>
      <c r="O41" s="867"/>
      <c r="P41" s="868"/>
      <c r="Q41" s="866"/>
      <c r="R41" s="867"/>
      <c r="S41" s="867"/>
      <c r="T41" s="867"/>
      <c r="U41" s="867"/>
      <c r="V41" s="868"/>
      <c r="W41" s="866"/>
      <c r="X41" s="867"/>
      <c r="Y41" s="868"/>
      <c r="Z41" s="871"/>
      <c r="AA41" s="653"/>
    </row>
    <row r="42" spans="1:27" ht="10.199999999999999" customHeight="1" x14ac:dyDescent="0.25">
      <c r="A42" s="759">
        <v>94</v>
      </c>
      <c r="B42" s="863" t="str">
        <f>IF('Formular 4a_3'!B44&lt;1,"",'Formular 4a_3'!B44)</f>
        <v/>
      </c>
      <c r="C42" s="864"/>
      <c r="D42" s="864"/>
      <c r="E42" s="864"/>
      <c r="F42" s="865"/>
      <c r="G42" s="863" t="str">
        <f>IF('Formular 4a_3'!G44&lt;1,"",'Formular 4a_3'!G44)</f>
        <v/>
      </c>
      <c r="H42" s="864"/>
      <c r="I42" s="864"/>
      <c r="J42" s="864"/>
      <c r="K42" s="865"/>
      <c r="L42" s="929" t="str">
        <f>IF('Formular 4a_3'!O44&lt;1,"",'Formular 4a_3'!O44)</f>
        <v/>
      </c>
      <c r="M42" s="864"/>
      <c r="N42" s="864"/>
      <c r="O42" s="864"/>
      <c r="P42" s="865"/>
      <c r="Q42" s="863" t="str">
        <f>IF('Formular 4a_3'!S44&lt;1,"",'Formular 4a_3'!S44)</f>
        <v/>
      </c>
      <c r="R42" s="864"/>
      <c r="S42" s="864"/>
      <c r="T42" s="864"/>
      <c r="U42" s="864"/>
      <c r="V42" s="865"/>
      <c r="W42" s="863" t="str">
        <f>IF('Formular 4a_3'!W44&lt;1,"",'Formular 4a_3'!W44)</f>
        <v/>
      </c>
      <c r="X42" s="864"/>
      <c r="Y42" s="865"/>
      <c r="Z42" s="870" t="str">
        <f>IF('Formular 4a_3'!Z44&lt;1,"",'Formular 4a_3'!Z44)</f>
        <v/>
      </c>
      <c r="AA42" s="653"/>
    </row>
    <row r="43" spans="1:27" ht="10.199999999999999" customHeight="1" x14ac:dyDescent="0.25">
      <c r="A43" s="830"/>
      <c r="B43" s="866"/>
      <c r="C43" s="867"/>
      <c r="D43" s="867"/>
      <c r="E43" s="867"/>
      <c r="F43" s="868"/>
      <c r="G43" s="866"/>
      <c r="H43" s="867"/>
      <c r="I43" s="867"/>
      <c r="J43" s="867"/>
      <c r="K43" s="868"/>
      <c r="L43" s="866"/>
      <c r="M43" s="867"/>
      <c r="N43" s="867"/>
      <c r="O43" s="867"/>
      <c r="P43" s="868"/>
      <c r="Q43" s="866"/>
      <c r="R43" s="867"/>
      <c r="S43" s="867"/>
      <c r="T43" s="867"/>
      <c r="U43" s="867"/>
      <c r="V43" s="868"/>
      <c r="W43" s="866"/>
      <c r="X43" s="867"/>
      <c r="Y43" s="868"/>
      <c r="Z43" s="871"/>
      <c r="AA43" s="653"/>
    </row>
    <row r="44" spans="1:27" ht="10.199999999999999" customHeight="1" x14ac:dyDescent="0.25">
      <c r="A44" s="759">
        <v>95</v>
      </c>
      <c r="B44" s="863" t="str">
        <f>IF('Formular 4a_3'!B46&lt;1,"",'Formular 4a_3'!B46)</f>
        <v/>
      </c>
      <c r="C44" s="864"/>
      <c r="D44" s="864"/>
      <c r="E44" s="864"/>
      <c r="F44" s="865"/>
      <c r="G44" s="863" t="str">
        <f>IF('Formular 4a_3'!G46&lt;1,"",'Formular 4a_3'!G46)</f>
        <v/>
      </c>
      <c r="H44" s="864"/>
      <c r="I44" s="864"/>
      <c r="J44" s="864"/>
      <c r="K44" s="865"/>
      <c r="L44" s="929" t="str">
        <f>IF('Formular 4a_3'!O46&lt;1,"",'Formular 4a_3'!O46)</f>
        <v/>
      </c>
      <c r="M44" s="864"/>
      <c r="N44" s="864"/>
      <c r="O44" s="864"/>
      <c r="P44" s="865"/>
      <c r="Q44" s="863" t="str">
        <f>IF('Formular 4a_3'!S46&lt;1,"",'Formular 4a_3'!S46)</f>
        <v/>
      </c>
      <c r="R44" s="864"/>
      <c r="S44" s="864"/>
      <c r="T44" s="864"/>
      <c r="U44" s="864"/>
      <c r="V44" s="865"/>
      <c r="W44" s="863" t="str">
        <f>IF('Formular 4a_3'!W46&lt;1,"",'Formular 4a_3'!W46)</f>
        <v/>
      </c>
      <c r="X44" s="864"/>
      <c r="Y44" s="865"/>
      <c r="Z44" s="870" t="str">
        <f>IF('Formular 4a_3'!Z46&lt;1,"",'Formular 4a_3'!Z46)</f>
        <v/>
      </c>
      <c r="AA44" s="653"/>
    </row>
    <row r="45" spans="1:27" ht="10.199999999999999" customHeight="1" x14ac:dyDescent="0.25">
      <c r="A45" s="830"/>
      <c r="B45" s="866"/>
      <c r="C45" s="867"/>
      <c r="D45" s="867"/>
      <c r="E45" s="867"/>
      <c r="F45" s="868"/>
      <c r="G45" s="866"/>
      <c r="H45" s="867"/>
      <c r="I45" s="867"/>
      <c r="J45" s="867"/>
      <c r="K45" s="868"/>
      <c r="L45" s="866"/>
      <c r="M45" s="867"/>
      <c r="N45" s="867"/>
      <c r="O45" s="867"/>
      <c r="P45" s="868"/>
      <c r="Q45" s="866"/>
      <c r="R45" s="867"/>
      <c r="S45" s="867"/>
      <c r="T45" s="867"/>
      <c r="U45" s="867"/>
      <c r="V45" s="868"/>
      <c r="W45" s="866"/>
      <c r="X45" s="867"/>
      <c r="Y45" s="868"/>
      <c r="Z45" s="871"/>
      <c r="AA45" s="653"/>
    </row>
    <row r="46" spans="1:27" ht="10.199999999999999" customHeight="1" x14ac:dyDescent="0.25">
      <c r="A46" s="759">
        <v>96</v>
      </c>
      <c r="B46" s="863" t="str">
        <f>IF('Formular 4a_3'!B48&lt;1,"",'Formular 4a_3'!B48)</f>
        <v/>
      </c>
      <c r="C46" s="864"/>
      <c r="D46" s="864"/>
      <c r="E46" s="864"/>
      <c r="F46" s="865"/>
      <c r="G46" s="863" t="str">
        <f>IF('Formular 4a_3'!G48&lt;1,"",'Formular 4a_3'!G48)</f>
        <v/>
      </c>
      <c r="H46" s="864"/>
      <c r="I46" s="864"/>
      <c r="J46" s="864"/>
      <c r="K46" s="865"/>
      <c r="L46" s="929" t="str">
        <f>IF('Formular 4a_3'!O48&lt;1,"",'Formular 4a_3'!O48)</f>
        <v/>
      </c>
      <c r="M46" s="864"/>
      <c r="N46" s="864"/>
      <c r="O46" s="864"/>
      <c r="P46" s="865"/>
      <c r="Q46" s="863" t="str">
        <f>IF('Formular 4a_3'!S48&lt;1,"",'Formular 4a_3'!S48)</f>
        <v/>
      </c>
      <c r="R46" s="864"/>
      <c r="S46" s="864"/>
      <c r="T46" s="864"/>
      <c r="U46" s="864"/>
      <c r="V46" s="865"/>
      <c r="W46" s="863" t="str">
        <f>IF('Formular 4a_3'!W48&lt;1,"",'Formular 4a_3'!W48)</f>
        <v/>
      </c>
      <c r="X46" s="864"/>
      <c r="Y46" s="865"/>
      <c r="Z46" s="870" t="str">
        <f>IF('Formular 4a_3'!Z48&lt;1,"",'Formular 4a_3'!Z48)</f>
        <v/>
      </c>
      <c r="AA46" s="653"/>
    </row>
    <row r="47" spans="1:27" ht="10.199999999999999" customHeight="1" x14ac:dyDescent="0.25">
      <c r="A47" s="830"/>
      <c r="B47" s="866"/>
      <c r="C47" s="867"/>
      <c r="D47" s="867"/>
      <c r="E47" s="867"/>
      <c r="F47" s="868"/>
      <c r="G47" s="866"/>
      <c r="H47" s="867"/>
      <c r="I47" s="867"/>
      <c r="J47" s="867"/>
      <c r="K47" s="868"/>
      <c r="L47" s="866"/>
      <c r="M47" s="867"/>
      <c r="N47" s="867"/>
      <c r="O47" s="867"/>
      <c r="P47" s="868"/>
      <c r="Q47" s="866"/>
      <c r="R47" s="867"/>
      <c r="S47" s="867"/>
      <c r="T47" s="867"/>
      <c r="U47" s="867"/>
      <c r="V47" s="868"/>
      <c r="W47" s="866"/>
      <c r="X47" s="867"/>
      <c r="Y47" s="868"/>
      <c r="Z47" s="871"/>
      <c r="AA47" s="653"/>
    </row>
    <row r="48" spans="1:27" ht="10.199999999999999" customHeight="1" x14ac:dyDescent="0.25">
      <c r="A48" s="759">
        <v>97</v>
      </c>
      <c r="B48" s="863" t="str">
        <f>IF('Formular 4a_3'!B50&lt;1,"",'Formular 4a_3'!B50)</f>
        <v/>
      </c>
      <c r="C48" s="864"/>
      <c r="D48" s="864"/>
      <c r="E48" s="864"/>
      <c r="F48" s="865"/>
      <c r="G48" s="863" t="str">
        <f>IF('Formular 4a_3'!G50&lt;1,"",'Formular 4a_3'!G50)</f>
        <v/>
      </c>
      <c r="H48" s="864"/>
      <c r="I48" s="864"/>
      <c r="J48" s="864"/>
      <c r="K48" s="865"/>
      <c r="L48" s="929" t="str">
        <f>IF('Formular 4a_3'!O50&lt;1,"",'Formular 4a_3'!O50)</f>
        <v/>
      </c>
      <c r="M48" s="864"/>
      <c r="N48" s="864"/>
      <c r="O48" s="864"/>
      <c r="P48" s="865"/>
      <c r="Q48" s="863" t="str">
        <f>IF('Formular 4a_3'!S50&lt;1,"",'Formular 4a_3'!S50)</f>
        <v/>
      </c>
      <c r="R48" s="864"/>
      <c r="S48" s="864"/>
      <c r="T48" s="864"/>
      <c r="U48" s="864"/>
      <c r="V48" s="865"/>
      <c r="W48" s="863" t="str">
        <f>IF('Formular 4a_3'!W50&lt;1,"",'Formular 4a_3'!W50)</f>
        <v/>
      </c>
      <c r="X48" s="864"/>
      <c r="Y48" s="865"/>
      <c r="Z48" s="870" t="str">
        <f>IF('Formular 4a_3'!Z50&lt;1,"",'Formular 4a_3'!Z50)</f>
        <v/>
      </c>
      <c r="AA48" s="653"/>
    </row>
    <row r="49" spans="1:27" ht="10.199999999999999" customHeight="1" x14ac:dyDescent="0.25">
      <c r="A49" s="830"/>
      <c r="B49" s="866"/>
      <c r="C49" s="867"/>
      <c r="D49" s="867"/>
      <c r="E49" s="867"/>
      <c r="F49" s="868"/>
      <c r="G49" s="866"/>
      <c r="H49" s="867"/>
      <c r="I49" s="867"/>
      <c r="J49" s="867"/>
      <c r="K49" s="868"/>
      <c r="L49" s="866"/>
      <c r="M49" s="867"/>
      <c r="N49" s="867"/>
      <c r="O49" s="867"/>
      <c r="P49" s="868"/>
      <c r="Q49" s="866"/>
      <c r="R49" s="867"/>
      <c r="S49" s="867"/>
      <c r="T49" s="867"/>
      <c r="U49" s="867"/>
      <c r="V49" s="868"/>
      <c r="W49" s="866"/>
      <c r="X49" s="867"/>
      <c r="Y49" s="868"/>
      <c r="Z49" s="871"/>
      <c r="AA49" s="653"/>
    </row>
    <row r="50" spans="1:27" ht="10.199999999999999" customHeight="1" x14ac:dyDescent="0.25">
      <c r="A50" s="759">
        <v>98</v>
      </c>
      <c r="B50" s="863" t="str">
        <f>IF('Formular 4a_3'!B52&lt;1,"",'Formular 4a_3'!B52)</f>
        <v/>
      </c>
      <c r="C50" s="864"/>
      <c r="D50" s="864"/>
      <c r="E50" s="864"/>
      <c r="F50" s="865"/>
      <c r="G50" s="863" t="str">
        <f>IF('Formular 4a_3'!G52&lt;1,"",'Formular 4a_3'!G52)</f>
        <v/>
      </c>
      <c r="H50" s="864"/>
      <c r="I50" s="864"/>
      <c r="J50" s="864"/>
      <c r="K50" s="865"/>
      <c r="L50" s="929" t="str">
        <f>IF('Formular 4a_3'!O52&lt;1,"",'Formular 4a_3'!O52)</f>
        <v/>
      </c>
      <c r="M50" s="864"/>
      <c r="N50" s="864"/>
      <c r="O50" s="864"/>
      <c r="P50" s="865"/>
      <c r="Q50" s="863" t="str">
        <f>IF('Formular 4a_3'!S52&lt;1,"",'Formular 4a_3'!S52)</f>
        <v/>
      </c>
      <c r="R50" s="864"/>
      <c r="S50" s="864"/>
      <c r="T50" s="864"/>
      <c r="U50" s="864"/>
      <c r="V50" s="865"/>
      <c r="W50" s="863" t="str">
        <f>IF('Formular 4a_3'!W52&lt;1,"",'Formular 4a_3'!W52)</f>
        <v/>
      </c>
      <c r="X50" s="864"/>
      <c r="Y50" s="865"/>
      <c r="Z50" s="870" t="str">
        <f>IF('Formular 4a_3'!Z52&lt;1,"",'Formular 4a_3'!Z52)</f>
        <v/>
      </c>
      <c r="AA50" s="653"/>
    </row>
    <row r="51" spans="1:27" ht="10.199999999999999" customHeight="1" x14ac:dyDescent="0.25">
      <c r="A51" s="830"/>
      <c r="B51" s="866"/>
      <c r="C51" s="867"/>
      <c r="D51" s="867"/>
      <c r="E51" s="867"/>
      <c r="F51" s="868"/>
      <c r="G51" s="866"/>
      <c r="H51" s="867"/>
      <c r="I51" s="867"/>
      <c r="J51" s="867"/>
      <c r="K51" s="868"/>
      <c r="L51" s="866"/>
      <c r="M51" s="867"/>
      <c r="N51" s="867"/>
      <c r="O51" s="867"/>
      <c r="P51" s="868"/>
      <c r="Q51" s="866"/>
      <c r="R51" s="867"/>
      <c r="S51" s="867"/>
      <c r="T51" s="867"/>
      <c r="U51" s="867"/>
      <c r="V51" s="868"/>
      <c r="W51" s="866"/>
      <c r="X51" s="867"/>
      <c r="Y51" s="868"/>
      <c r="Z51" s="871"/>
      <c r="AA51" s="653"/>
    </row>
    <row r="52" spans="1:27" ht="10.199999999999999" customHeight="1" x14ac:dyDescent="0.25">
      <c r="A52" s="759">
        <v>99</v>
      </c>
      <c r="B52" s="863" t="str">
        <f>IF('Formular 4a_3'!B54&lt;1,"",'Formular 4a_3'!B54)</f>
        <v/>
      </c>
      <c r="C52" s="864"/>
      <c r="D52" s="864"/>
      <c r="E52" s="864"/>
      <c r="F52" s="865"/>
      <c r="G52" s="863" t="str">
        <f>IF('Formular 4a_3'!G54&lt;1,"",'Formular 4a_3'!G54)</f>
        <v/>
      </c>
      <c r="H52" s="864"/>
      <c r="I52" s="864"/>
      <c r="J52" s="864"/>
      <c r="K52" s="865"/>
      <c r="L52" s="929" t="str">
        <f>IF('Formular 4a_3'!O54&lt;1,"",'Formular 4a_3'!O54)</f>
        <v/>
      </c>
      <c r="M52" s="864"/>
      <c r="N52" s="864"/>
      <c r="O52" s="864"/>
      <c r="P52" s="865"/>
      <c r="Q52" s="863" t="str">
        <f>IF('Formular 4a_3'!S54&lt;1,"",'Formular 4a_3'!S54)</f>
        <v/>
      </c>
      <c r="R52" s="864"/>
      <c r="S52" s="864"/>
      <c r="T52" s="864"/>
      <c r="U52" s="864"/>
      <c r="V52" s="865"/>
      <c r="W52" s="863" t="str">
        <f>IF('Formular 4a_3'!W54&lt;1,"",'Formular 4a_3'!W54)</f>
        <v/>
      </c>
      <c r="X52" s="864"/>
      <c r="Y52" s="865"/>
      <c r="Z52" s="870" t="str">
        <f>IF('Formular 4a_3'!Z54&lt;1,"",'Formular 4a_3'!Z54)</f>
        <v/>
      </c>
      <c r="AA52" s="653"/>
    </row>
    <row r="53" spans="1:27" ht="10.199999999999999" customHeight="1" x14ac:dyDescent="0.25">
      <c r="A53" s="830"/>
      <c r="B53" s="866"/>
      <c r="C53" s="867"/>
      <c r="D53" s="867"/>
      <c r="E53" s="867"/>
      <c r="F53" s="868"/>
      <c r="G53" s="866"/>
      <c r="H53" s="867"/>
      <c r="I53" s="867"/>
      <c r="J53" s="867"/>
      <c r="K53" s="868"/>
      <c r="L53" s="866"/>
      <c r="M53" s="867"/>
      <c r="N53" s="867"/>
      <c r="O53" s="867"/>
      <c r="P53" s="868"/>
      <c r="Q53" s="866"/>
      <c r="R53" s="867"/>
      <c r="S53" s="867"/>
      <c r="T53" s="867"/>
      <c r="U53" s="867"/>
      <c r="V53" s="868"/>
      <c r="W53" s="866"/>
      <c r="X53" s="867"/>
      <c r="Y53" s="868"/>
      <c r="Z53" s="871"/>
      <c r="AA53" s="653"/>
    </row>
    <row r="54" spans="1:27" ht="10.199999999999999" customHeight="1" x14ac:dyDescent="0.25">
      <c r="A54" s="759">
        <v>100</v>
      </c>
      <c r="B54" s="863" t="str">
        <f>IF('Formular 4a_3'!B56&lt;1,"",'Formular 4a_3'!B56)</f>
        <v/>
      </c>
      <c r="C54" s="864"/>
      <c r="D54" s="864"/>
      <c r="E54" s="864"/>
      <c r="F54" s="865"/>
      <c r="G54" s="863" t="str">
        <f>IF('Formular 4a_3'!G56&lt;1,"",'Formular 4a_3'!G56)</f>
        <v/>
      </c>
      <c r="H54" s="864"/>
      <c r="I54" s="864"/>
      <c r="J54" s="864"/>
      <c r="K54" s="865"/>
      <c r="L54" s="929" t="str">
        <f>IF('Formular 4a_3'!O56&lt;1,"",'Formular 4a_3'!O56)</f>
        <v/>
      </c>
      <c r="M54" s="864"/>
      <c r="N54" s="864"/>
      <c r="O54" s="864"/>
      <c r="P54" s="865"/>
      <c r="Q54" s="863" t="str">
        <f>IF('Formular 4a_3'!S56&lt;1,"",'Formular 4a_3'!S56)</f>
        <v/>
      </c>
      <c r="R54" s="864"/>
      <c r="S54" s="864"/>
      <c r="T54" s="864"/>
      <c r="U54" s="864"/>
      <c r="V54" s="865"/>
      <c r="W54" s="863" t="str">
        <f>IF('Formular 4a_3'!W56&lt;1,"",'Formular 4a_3'!W56)</f>
        <v/>
      </c>
      <c r="X54" s="864"/>
      <c r="Y54" s="865"/>
      <c r="Z54" s="870" t="str">
        <f>IF('Formular 4a_3'!Z56&lt;1,"",'Formular 4a_3'!Z56)</f>
        <v/>
      </c>
      <c r="AA54" s="653"/>
    </row>
    <row r="55" spans="1:27" ht="10.199999999999999" customHeight="1" x14ac:dyDescent="0.25">
      <c r="A55" s="830"/>
      <c r="B55" s="866"/>
      <c r="C55" s="867"/>
      <c r="D55" s="867"/>
      <c r="E55" s="867"/>
      <c r="F55" s="868"/>
      <c r="G55" s="866"/>
      <c r="H55" s="867"/>
      <c r="I55" s="867"/>
      <c r="J55" s="867"/>
      <c r="K55" s="868"/>
      <c r="L55" s="866"/>
      <c r="M55" s="867"/>
      <c r="N55" s="867"/>
      <c r="O55" s="867"/>
      <c r="P55" s="868"/>
      <c r="Q55" s="866"/>
      <c r="R55" s="867"/>
      <c r="S55" s="867"/>
      <c r="T55" s="867"/>
      <c r="U55" s="867"/>
      <c r="V55" s="868"/>
      <c r="W55" s="866"/>
      <c r="X55" s="867"/>
      <c r="Y55" s="868"/>
      <c r="Z55" s="871"/>
      <c r="AA55" s="653"/>
    </row>
    <row r="56" spans="1:27" ht="10.199999999999999" customHeight="1" x14ac:dyDescent="0.25">
      <c r="A56" s="759">
        <v>101</v>
      </c>
      <c r="B56" s="863" t="str">
        <f>IF('Formular 4a_3'!B58&lt;1,"",'Formular 4a_3'!B58)</f>
        <v/>
      </c>
      <c r="C56" s="864"/>
      <c r="D56" s="864"/>
      <c r="E56" s="864"/>
      <c r="F56" s="865"/>
      <c r="G56" s="863" t="str">
        <f>IF('Formular 4a_3'!G58&lt;1,"",'Formular 4a_3'!G58)</f>
        <v/>
      </c>
      <c r="H56" s="864"/>
      <c r="I56" s="864"/>
      <c r="J56" s="864"/>
      <c r="K56" s="865"/>
      <c r="L56" s="929" t="str">
        <f>IF('Formular 4a_3'!O58&lt;1,"",'Formular 4a_3'!O58)</f>
        <v/>
      </c>
      <c r="M56" s="864"/>
      <c r="N56" s="864"/>
      <c r="O56" s="864"/>
      <c r="P56" s="865"/>
      <c r="Q56" s="863" t="str">
        <f>IF('Formular 4a_3'!S58&lt;1,"",'Formular 4a_3'!S58)</f>
        <v/>
      </c>
      <c r="R56" s="864"/>
      <c r="S56" s="864"/>
      <c r="T56" s="864"/>
      <c r="U56" s="864"/>
      <c r="V56" s="865"/>
      <c r="W56" s="863" t="str">
        <f>IF('Formular 4a_3'!W58&lt;1,"",'Formular 4a_3'!W58)</f>
        <v/>
      </c>
      <c r="X56" s="864"/>
      <c r="Y56" s="865"/>
      <c r="Z56" s="870" t="str">
        <f>IF('Formular 4a_3'!Z58&lt;1,"",'Formular 4a_3'!Z58)</f>
        <v/>
      </c>
      <c r="AA56" s="653"/>
    </row>
    <row r="57" spans="1:27" ht="9.6" customHeight="1" x14ac:dyDescent="0.25">
      <c r="A57" s="760"/>
      <c r="B57" s="866"/>
      <c r="C57" s="867"/>
      <c r="D57" s="867"/>
      <c r="E57" s="867"/>
      <c r="F57" s="868"/>
      <c r="G57" s="866"/>
      <c r="H57" s="867"/>
      <c r="I57" s="867"/>
      <c r="J57" s="867"/>
      <c r="K57" s="868"/>
      <c r="L57" s="866"/>
      <c r="M57" s="867"/>
      <c r="N57" s="867"/>
      <c r="O57" s="867"/>
      <c r="P57" s="868"/>
      <c r="Q57" s="866"/>
      <c r="R57" s="867"/>
      <c r="S57" s="867"/>
      <c r="T57" s="867"/>
      <c r="U57" s="867"/>
      <c r="V57" s="868"/>
      <c r="W57" s="866"/>
      <c r="X57" s="867"/>
      <c r="Y57" s="868"/>
      <c r="Z57" s="871"/>
      <c r="AA57" s="653"/>
    </row>
    <row r="58" spans="1:27" ht="10.199999999999999" customHeight="1" x14ac:dyDescent="0.25">
      <c r="A58" s="759">
        <v>102</v>
      </c>
      <c r="B58" s="863" t="str">
        <f>IF('Formular 4a_3'!B60&lt;1,"",'Formular 4a_3'!B60)</f>
        <v/>
      </c>
      <c r="C58" s="864"/>
      <c r="D58" s="864"/>
      <c r="E58" s="864"/>
      <c r="F58" s="865"/>
      <c r="G58" s="863" t="str">
        <f>IF('Formular 4a_3'!G60&lt;1,"",'Formular 4a_3'!G60)</f>
        <v/>
      </c>
      <c r="H58" s="864"/>
      <c r="I58" s="864"/>
      <c r="J58" s="864"/>
      <c r="K58" s="865"/>
      <c r="L58" s="929" t="str">
        <f>IF('Formular 4a_3'!O60&lt;1,"",'Formular 4a_3'!O60)</f>
        <v/>
      </c>
      <c r="M58" s="864"/>
      <c r="N58" s="864"/>
      <c r="O58" s="864"/>
      <c r="P58" s="865"/>
      <c r="Q58" s="863" t="str">
        <f>IF('Formular 4a_3'!S60&lt;1,"",'Formular 4a_3'!S60)</f>
        <v/>
      </c>
      <c r="R58" s="864"/>
      <c r="S58" s="864"/>
      <c r="T58" s="864"/>
      <c r="U58" s="864"/>
      <c r="V58" s="865"/>
      <c r="W58" s="863" t="str">
        <f>IF('Formular 4a_3'!W60&lt;1,"",'Formular 4a_3'!W60)</f>
        <v/>
      </c>
      <c r="X58" s="864"/>
      <c r="Y58" s="865"/>
      <c r="Z58" s="870" t="str">
        <f>IF('Formular 4a_3'!Z60&lt;1,"",'Formular 4a_3'!Z60)</f>
        <v/>
      </c>
      <c r="AA58" s="653"/>
    </row>
    <row r="59" spans="1:27" ht="10.199999999999999" customHeight="1" x14ac:dyDescent="0.25">
      <c r="A59" s="760"/>
      <c r="B59" s="866"/>
      <c r="C59" s="867"/>
      <c r="D59" s="867"/>
      <c r="E59" s="867"/>
      <c r="F59" s="868"/>
      <c r="G59" s="866"/>
      <c r="H59" s="867"/>
      <c r="I59" s="867"/>
      <c r="J59" s="867"/>
      <c r="K59" s="868"/>
      <c r="L59" s="866"/>
      <c r="M59" s="867"/>
      <c r="N59" s="867"/>
      <c r="O59" s="867"/>
      <c r="P59" s="868"/>
      <c r="Q59" s="866"/>
      <c r="R59" s="867"/>
      <c r="S59" s="867"/>
      <c r="T59" s="867"/>
      <c r="U59" s="867"/>
      <c r="V59" s="868"/>
      <c r="W59" s="866"/>
      <c r="X59" s="867"/>
      <c r="Y59" s="868"/>
      <c r="Z59" s="871"/>
      <c r="AA59" s="653"/>
    </row>
    <row r="60" spans="1:27" ht="10.199999999999999" customHeight="1" x14ac:dyDescent="0.25">
      <c r="A60" s="759">
        <v>103</v>
      </c>
      <c r="B60" s="863" t="str">
        <f>IF('Formular 4a_3'!B62&lt;1,"",'Formular 4a_3'!B62)</f>
        <v/>
      </c>
      <c r="C60" s="864"/>
      <c r="D60" s="864"/>
      <c r="E60" s="864"/>
      <c r="F60" s="865"/>
      <c r="G60" s="863" t="str">
        <f>IF('Formular 4a_3'!G62&lt;1,"",'Formular 4a_3'!G62)</f>
        <v/>
      </c>
      <c r="H60" s="864"/>
      <c r="I60" s="864"/>
      <c r="J60" s="864"/>
      <c r="K60" s="865"/>
      <c r="L60" s="929" t="str">
        <f>IF('Formular 4a_3'!O62&lt;1,"",'Formular 4a_3'!O62)</f>
        <v/>
      </c>
      <c r="M60" s="864"/>
      <c r="N60" s="864"/>
      <c r="O60" s="864"/>
      <c r="P60" s="865"/>
      <c r="Q60" s="863" t="str">
        <f>IF('Formular 4a_3'!S62&lt;1,"",'Formular 4a_3'!S62)</f>
        <v/>
      </c>
      <c r="R60" s="864"/>
      <c r="S60" s="864"/>
      <c r="T60" s="864"/>
      <c r="U60" s="864"/>
      <c r="V60" s="865"/>
      <c r="W60" s="863" t="str">
        <f>IF('Formular 4a_3'!W62&lt;1,"",'Formular 4a_3'!W62)</f>
        <v/>
      </c>
      <c r="X60" s="864"/>
      <c r="Y60" s="865"/>
      <c r="Z60" s="870" t="str">
        <f>IF('Formular 4a_3'!Z62&lt;1,"",'Formular 4a_3'!Z62)</f>
        <v/>
      </c>
      <c r="AA60" s="653"/>
    </row>
    <row r="61" spans="1:27" ht="10.199999999999999" customHeight="1" x14ac:dyDescent="0.25">
      <c r="A61" s="760"/>
      <c r="B61" s="866"/>
      <c r="C61" s="867"/>
      <c r="D61" s="867"/>
      <c r="E61" s="867"/>
      <c r="F61" s="868"/>
      <c r="G61" s="866"/>
      <c r="H61" s="867"/>
      <c r="I61" s="867"/>
      <c r="J61" s="867"/>
      <c r="K61" s="868"/>
      <c r="L61" s="866"/>
      <c r="M61" s="867"/>
      <c r="N61" s="867"/>
      <c r="O61" s="867"/>
      <c r="P61" s="868"/>
      <c r="Q61" s="866"/>
      <c r="R61" s="867"/>
      <c r="S61" s="867"/>
      <c r="T61" s="867"/>
      <c r="U61" s="867"/>
      <c r="V61" s="868"/>
      <c r="W61" s="866"/>
      <c r="X61" s="867"/>
      <c r="Y61" s="868"/>
      <c r="Z61" s="871"/>
      <c r="AA61" s="653"/>
    </row>
    <row r="62" spans="1:27" ht="10.199999999999999" customHeight="1" x14ac:dyDescent="0.25">
      <c r="A62" s="759">
        <v>104</v>
      </c>
      <c r="B62" s="863" t="str">
        <f>IF('Formular 4a_3'!B64&lt;1,"",'Formular 4a_3'!B64)</f>
        <v/>
      </c>
      <c r="C62" s="864"/>
      <c r="D62" s="864"/>
      <c r="E62" s="864"/>
      <c r="F62" s="865"/>
      <c r="G62" s="863" t="str">
        <f>IF('Formular 4a_3'!G64&lt;1,"",'Formular 4a_3'!G64)</f>
        <v/>
      </c>
      <c r="H62" s="864"/>
      <c r="I62" s="864"/>
      <c r="J62" s="864"/>
      <c r="K62" s="865"/>
      <c r="L62" s="929" t="str">
        <f>IF('Formular 4a_3'!O64&lt;1,"",'Formular 4a_3'!O64)</f>
        <v/>
      </c>
      <c r="M62" s="864"/>
      <c r="N62" s="864"/>
      <c r="O62" s="864"/>
      <c r="P62" s="865"/>
      <c r="Q62" s="863" t="str">
        <f>IF('Formular 4a_3'!S64&lt;1,"",'Formular 4a_3'!S64)</f>
        <v/>
      </c>
      <c r="R62" s="864"/>
      <c r="S62" s="864"/>
      <c r="T62" s="864"/>
      <c r="U62" s="864"/>
      <c r="V62" s="865"/>
      <c r="W62" s="863" t="str">
        <f>IF('Formular 4a_3'!W64&lt;1,"",'Formular 4a_3'!W64)</f>
        <v/>
      </c>
      <c r="X62" s="864"/>
      <c r="Y62" s="865"/>
      <c r="Z62" s="870" t="str">
        <f>IF('Formular 4a_3'!Z64&lt;1,"",'Formular 4a_3'!Z64)</f>
        <v/>
      </c>
      <c r="AA62" s="653"/>
    </row>
    <row r="63" spans="1:27" ht="10.199999999999999" customHeight="1" x14ac:dyDescent="0.25">
      <c r="A63" s="760"/>
      <c r="B63" s="866"/>
      <c r="C63" s="867"/>
      <c r="D63" s="867"/>
      <c r="E63" s="867"/>
      <c r="F63" s="868"/>
      <c r="G63" s="866"/>
      <c r="H63" s="867"/>
      <c r="I63" s="867"/>
      <c r="J63" s="867"/>
      <c r="K63" s="868"/>
      <c r="L63" s="866"/>
      <c r="M63" s="867"/>
      <c r="N63" s="867"/>
      <c r="O63" s="867"/>
      <c r="P63" s="868"/>
      <c r="Q63" s="866"/>
      <c r="R63" s="867"/>
      <c r="S63" s="867"/>
      <c r="T63" s="867"/>
      <c r="U63" s="867"/>
      <c r="V63" s="868"/>
      <c r="W63" s="866"/>
      <c r="X63" s="867"/>
      <c r="Y63" s="868"/>
      <c r="Z63" s="871"/>
      <c r="AA63" s="653"/>
    </row>
    <row r="64" spans="1:27" ht="10.199999999999999" customHeight="1" x14ac:dyDescent="0.25">
      <c r="A64" s="759">
        <v>105</v>
      </c>
      <c r="B64" s="863" t="str">
        <f>IF('Formular 4a_3'!B66&lt;1,"",'Formular 4a_3'!B66)</f>
        <v/>
      </c>
      <c r="C64" s="864"/>
      <c r="D64" s="864"/>
      <c r="E64" s="864"/>
      <c r="F64" s="865"/>
      <c r="G64" s="863" t="str">
        <f>IF('Formular 4a_3'!G66&lt;1,"",'Formular 4a_3'!G66)</f>
        <v/>
      </c>
      <c r="H64" s="864"/>
      <c r="I64" s="864"/>
      <c r="J64" s="864"/>
      <c r="K64" s="865"/>
      <c r="L64" s="929" t="str">
        <f>IF('Formular 4a_3'!O66&lt;1,"",'Formular 4a_3'!O66)</f>
        <v/>
      </c>
      <c r="M64" s="864"/>
      <c r="N64" s="864"/>
      <c r="O64" s="864"/>
      <c r="P64" s="865"/>
      <c r="Q64" s="863" t="str">
        <f>IF('Formular 4a_3'!S66&lt;1,"",'Formular 4a_3'!S66)</f>
        <v/>
      </c>
      <c r="R64" s="864"/>
      <c r="S64" s="864"/>
      <c r="T64" s="864"/>
      <c r="U64" s="864"/>
      <c r="V64" s="865"/>
      <c r="W64" s="863" t="str">
        <f>IF('Formular 4a_3'!W66&lt;1,"",'Formular 4a_3'!W66)</f>
        <v/>
      </c>
      <c r="X64" s="864"/>
      <c r="Y64" s="865"/>
      <c r="Z64" s="870" t="str">
        <f>IF('Formular 4a_3'!Z66&lt;1,"",'Formular 4a_3'!Z66)</f>
        <v/>
      </c>
      <c r="AA64" s="653"/>
    </row>
    <row r="65" spans="1:27" ht="10.199999999999999" customHeight="1" x14ac:dyDescent="0.25">
      <c r="A65" s="760"/>
      <c r="B65" s="866"/>
      <c r="C65" s="867"/>
      <c r="D65" s="867"/>
      <c r="E65" s="867"/>
      <c r="F65" s="868"/>
      <c r="G65" s="866"/>
      <c r="H65" s="867"/>
      <c r="I65" s="867"/>
      <c r="J65" s="867"/>
      <c r="K65" s="868"/>
      <c r="L65" s="866"/>
      <c r="M65" s="867"/>
      <c r="N65" s="867"/>
      <c r="O65" s="867"/>
      <c r="P65" s="868"/>
      <c r="Q65" s="866"/>
      <c r="R65" s="867"/>
      <c r="S65" s="867"/>
      <c r="T65" s="867"/>
      <c r="U65" s="867"/>
      <c r="V65" s="868"/>
      <c r="W65" s="866"/>
      <c r="X65" s="867"/>
      <c r="Y65" s="868"/>
      <c r="Z65" s="871"/>
      <c r="AA65" s="653"/>
    </row>
    <row r="66" spans="1:27" ht="10.199999999999999" customHeight="1" x14ac:dyDescent="0.25">
      <c r="A66" s="759">
        <v>106</v>
      </c>
      <c r="B66" s="863" t="str">
        <f>IF('Formular 4a_3'!B68&lt;1,"",'Formular 4a_3'!B68)</f>
        <v/>
      </c>
      <c r="C66" s="864"/>
      <c r="D66" s="864"/>
      <c r="E66" s="864"/>
      <c r="F66" s="865"/>
      <c r="G66" s="863" t="str">
        <f>IF('Formular 4a_3'!G68&lt;1,"",'Formular 4a_3'!G68)</f>
        <v/>
      </c>
      <c r="H66" s="864"/>
      <c r="I66" s="864"/>
      <c r="J66" s="864"/>
      <c r="K66" s="865"/>
      <c r="L66" s="929" t="str">
        <f>IF('Formular 4a_3'!O68&lt;1,"",'Formular 4a_3'!O68)</f>
        <v/>
      </c>
      <c r="M66" s="864"/>
      <c r="N66" s="864"/>
      <c r="O66" s="864"/>
      <c r="P66" s="865"/>
      <c r="Q66" s="863" t="str">
        <f>IF('Formular 4a_3'!S68&lt;1,"",'Formular 4a_3'!S68)</f>
        <v/>
      </c>
      <c r="R66" s="864"/>
      <c r="S66" s="864"/>
      <c r="T66" s="864"/>
      <c r="U66" s="864"/>
      <c r="V66" s="865"/>
      <c r="W66" s="863" t="str">
        <f>IF('Formular 4a_3'!W68&lt;1,"",'Formular 4a_3'!W68)</f>
        <v/>
      </c>
      <c r="X66" s="864"/>
      <c r="Y66" s="865"/>
      <c r="Z66" s="870" t="str">
        <f>IF('Formular 4a_3'!Z68&lt;1,"",'Formular 4a_3'!Z68)</f>
        <v/>
      </c>
      <c r="AA66" s="653"/>
    </row>
    <row r="67" spans="1:27" ht="10.199999999999999" customHeight="1" x14ac:dyDescent="0.25">
      <c r="A67" s="760"/>
      <c r="B67" s="866"/>
      <c r="C67" s="867"/>
      <c r="D67" s="867"/>
      <c r="E67" s="867"/>
      <c r="F67" s="868"/>
      <c r="G67" s="866"/>
      <c r="H67" s="867"/>
      <c r="I67" s="867"/>
      <c r="J67" s="867"/>
      <c r="K67" s="868"/>
      <c r="L67" s="866"/>
      <c r="M67" s="867"/>
      <c r="N67" s="867"/>
      <c r="O67" s="867"/>
      <c r="P67" s="868"/>
      <c r="Q67" s="866"/>
      <c r="R67" s="867"/>
      <c r="S67" s="867"/>
      <c r="T67" s="867"/>
      <c r="U67" s="867"/>
      <c r="V67" s="868"/>
      <c r="W67" s="866"/>
      <c r="X67" s="867"/>
      <c r="Y67" s="868"/>
      <c r="Z67" s="871"/>
      <c r="AA67" s="653"/>
    </row>
    <row r="68" spans="1:27" ht="10.199999999999999" customHeight="1" x14ac:dyDescent="0.25">
      <c r="A68" s="759">
        <v>107</v>
      </c>
      <c r="B68" s="863" t="str">
        <f>IF('Formular 4a_3'!B70&lt;1,"",'Formular 4a_3'!B70)</f>
        <v/>
      </c>
      <c r="C68" s="864"/>
      <c r="D68" s="864"/>
      <c r="E68" s="864"/>
      <c r="F68" s="865"/>
      <c r="G68" s="863" t="str">
        <f>IF('Formular 4a_3'!G70&lt;1,"",'Formular 4a_3'!G70)</f>
        <v/>
      </c>
      <c r="H68" s="864"/>
      <c r="I68" s="864"/>
      <c r="J68" s="864"/>
      <c r="K68" s="865"/>
      <c r="L68" s="929" t="str">
        <f>IF('Formular 4a_3'!O70&lt;1,"",'Formular 4a_3'!O70)</f>
        <v/>
      </c>
      <c r="M68" s="864"/>
      <c r="N68" s="864"/>
      <c r="O68" s="864"/>
      <c r="P68" s="865"/>
      <c r="Q68" s="863" t="str">
        <f>IF('Formular 4a_3'!S70&lt;1,"",'Formular 4a_3'!S70)</f>
        <v/>
      </c>
      <c r="R68" s="864"/>
      <c r="S68" s="864"/>
      <c r="T68" s="864"/>
      <c r="U68" s="864"/>
      <c r="V68" s="865"/>
      <c r="W68" s="863" t="str">
        <f>IF('Formular 4a_3'!W70&lt;1,"",'Formular 4a_3'!W70)</f>
        <v/>
      </c>
      <c r="X68" s="864"/>
      <c r="Y68" s="865"/>
      <c r="Z68" s="870" t="str">
        <f>IF('Formular 4a_3'!Z70&lt;1,"",'Formular 4a_3'!Z70)</f>
        <v/>
      </c>
      <c r="AA68" s="653"/>
    </row>
    <row r="69" spans="1:27" ht="10.199999999999999" customHeight="1" x14ac:dyDescent="0.25">
      <c r="A69" s="760"/>
      <c r="B69" s="866"/>
      <c r="C69" s="867"/>
      <c r="D69" s="867"/>
      <c r="E69" s="867"/>
      <c r="F69" s="868"/>
      <c r="G69" s="866"/>
      <c r="H69" s="867"/>
      <c r="I69" s="867"/>
      <c r="J69" s="867"/>
      <c r="K69" s="868"/>
      <c r="L69" s="866"/>
      <c r="M69" s="867"/>
      <c r="N69" s="867"/>
      <c r="O69" s="867"/>
      <c r="P69" s="868"/>
      <c r="Q69" s="866"/>
      <c r="R69" s="867"/>
      <c r="S69" s="867"/>
      <c r="T69" s="867"/>
      <c r="U69" s="867"/>
      <c r="V69" s="868"/>
      <c r="W69" s="866"/>
      <c r="X69" s="867"/>
      <c r="Y69" s="868"/>
      <c r="Z69" s="871"/>
      <c r="AA69" s="653"/>
    </row>
    <row r="70" spans="1:27" ht="10.199999999999999" customHeight="1" x14ac:dyDescent="0.25">
      <c r="A70" s="759">
        <v>108</v>
      </c>
      <c r="B70" s="863" t="str">
        <f>IF('Formular 4a_3'!B72&lt;1,"",'Formular 4a_3'!B72)</f>
        <v/>
      </c>
      <c r="C70" s="864"/>
      <c r="D70" s="864"/>
      <c r="E70" s="864"/>
      <c r="F70" s="865"/>
      <c r="G70" s="863" t="str">
        <f>IF('Formular 4a_3'!G72&lt;1,"",'Formular 4a_3'!G72)</f>
        <v/>
      </c>
      <c r="H70" s="864"/>
      <c r="I70" s="864"/>
      <c r="J70" s="864"/>
      <c r="K70" s="865"/>
      <c r="L70" s="929" t="str">
        <f>IF('Formular 4a_3'!O72&lt;1,"",'Formular 4a_3'!O72)</f>
        <v/>
      </c>
      <c r="M70" s="864"/>
      <c r="N70" s="864"/>
      <c r="O70" s="864"/>
      <c r="P70" s="865"/>
      <c r="Q70" s="863" t="str">
        <f>IF('Formular 4a_3'!S72&lt;1,"",'Formular 4a_3'!S72)</f>
        <v/>
      </c>
      <c r="R70" s="864"/>
      <c r="S70" s="864"/>
      <c r="T70" s="864"/>
      <c r="U70" s="864"/>
      <c r="V70" s="865"/>
      <c r="W70" s="863" t="str">
        <f>IF('Formular 4a_3'!W72&lt;1,"",'Formular 4a_3'!W72)</f>
        <v/>
      </c>
      <c r="X70" s="864"/>
      <c r="Y70" s="865"/>
      <c r="Z70" s="870" t="str">
        <f>IF('Formular 4a_3'!Z72&lt;1,"",'Formular 4a_3'!Z72)</f>
        <v/>
      </c>
      <c r="AA70" s="653"/>
    </row>
    <row r="71" spans="1:27" ht="10.199999999999999" customHeight="1" x14ac:dyDescent="0.25">
      <c r="A71" s="760"/>
      <c r="B71" s="866"/>
      <c r="C71" s="867"/>
      <c r="D71" s="867"/>
      <c r="E71" s="867"/>
      <c r="F71" s="868"/>
      <c r="G71" s="866"/>
      <c r="H71" s="867"/>
      <c r="I71" s="867"/>
      <c r="J71" s="867"/>
      <c r="K71" s="868"/>
      <c r="L71" s="866"/>
      <c r="M71" s="867"/>
      <c r="N71" s="867"/>
      <c r="O71" s="867"/>
      <c r="P71" s="868"/>
      <c r="Q71" s="866"/>
      <c r="R71" s="867"/>
      <c r="S71" s="867"/>
      <c r="T71" s="867"/>
      <c r="U71" s="867"/>
      <c r="V71" s="868"/>
      <c r="W71" s="866"/>
      <c r="X71" s="867"/>
      <c r="Y71" s="868"/>
      <c r="Z71" s="871"/>
      <c r="AA71" s="653"/>
    </row>
    <row r="72" spans="1:27" ht="10.199999999999999" customHeight="1" x14ac:dyDescent="0.25">
      <c r="A72" s="759">
        <v>109</v>
      </c>
      <c r="B72" s="863" t="str">
        <f>IF('Formular 4a_3'!B74&lt;1,"",'Formular 4a_3'!B74)</f>
        <v/>
      </c>
      <c r="C72" s="864"/>
      <c r="D72" s="864"/>
      <c r="E72" s="864"/>
      <c r="F72" s="865"/>
      <c r="G72" s="863" t="str">
        <f>IF('Formular 4a_3'!G74&lt;1,"",'Formular 4a_3'!G74)</f>
        <v/>
      </c>
      <c r="H72" s="864"/>
      <c r="I72" s="864"/>
      <c r="J72" s="864"/>
      <c r="K72" s="865"/>
      <c r="L72" s="929" t="str">
        <f>IF('Formular 4a_3'!O74&lt;1,"",'Formular 4a_3'!O74)</f>
        <v/>
      </c>
      <c r="M72" s="864"/>
      <c r="N72" s="864"/>
      <c r="O72" s="864"/>
      <c r="P72" s="865"/>
      <c r="Q72" s="863" t="str">
        <f>IF('Formular 4a_3'!S74&lt;1,"",'Formular 4a_3'!S74)</f>
        <v/>
      </c>
      <c r="R72" s="864"/>
      <c r="S72" s="864"/>
      <c r="T72" s="864"/>
      <c r="U72" s="864"/>
      <c r="V72" s="865"/>
      <c r="W72" s="863" t="str">
        <f>IF('Formular 4a_3'!W74&lt;1,"",'Formular 4a_3'!W74)</f>
        <v/>
      </c>
      <c r="X72" s="864"/>
      <c r="Y72" s="865"/>
      <c r="Z72" s="870" t="str">
        <f>IF('Formular 4a_3'!Z74&lt;1,"",'Formular 4a_3'!Z74)</f>
        <v/>
      </c>
      <c r="AA72" s="653"/>
    </row>
    <row r="73" spans="1:27" ht="10.199999999999999" customHeight="1" x14ac:dyDescent="0.25">
      <c r="A73" s="760"/>
      <c r="B73" s="866"/>
      <c r="C73" s="867"/>
      <c r="D73" s="867"/>
      <c r="E73" s="867"/>
      <c r="F73" s="868"/>
      <c r="G73" s="866"/>
      <c r="H73" s="867"/>
      <c r="I73" s="867"/>
      <c r="J73" s="867"/>
      <c r="K73" s="868"/>
      <c r="L73" s="866"/>
      <c r="M73" s="867"/>
      <c r="N73" s="867"/>
      <c r="O73" s="867"/>
      <c r="P73" s="868"/>
      <c r="Q73" s="866"/>
      <c r="R73" s="867"/>
      <c r="S73" s="867"/>
      <c r="T73" s="867"/>
      <c r="U73" s="867"/>
      <c r="V73" s="868"/>
      <c r="W73" s="866"/>
      <c r="X73" s="867"/>
      <c r="Y73" s="868"/>
      <c r="Z73" s="871"/>
      <c r="AA73" s="653"/>
    </row>
    <row r="74" spans="1:27" ht="10.199999999999999" customHeight="1" x14ac:dyDescent="0.25">
      <c r="A74" s="759">
        <v>110</v>
      </c>
      <c r="B74" s="863" t="str">
        <f>IF('Formular 4a_3'!B76&lt;1,"",'Formular 4a_3'!B76)</f>
        <v/>
      </c>
      <c r="C74" s="864"/>
      <c r="D74" s="864"/>
      <c r="E74" s="864"/>
      <c r="F74" s="865"/>
      <c r="G74" s="863" t="str">
        <f>IF('Formular 4a_3'!G76&lt;1,"",'Formular 4a_3'!G76)</f>
        <v/>
      </c>
      <c r="H74" s="864"/>
      <c r="I74" s="864"/>
      <c r="J74" s="864"/>
      <c r="K74" s="865"/>
      <c r="L74" s="929" t="str">
        <f>IF('Formular 4a_3'!O76&lt;1,"",'Formular 4a_3'!O76)</f>
        <v/>
      </c>
      <c r="M74" s="864"/>
      <c r="N74" s="864"/>
      <c r="O74" s="864"/>
      <c r="P74" s="865"/>
      <c r="Q74" s="863" t="str">
        <f>IF('Formular 4a_3'!S76&lt;1,"",'Formular 4a_3'!S76)</f>
        <v/>
      </c>
      <c r="R74" s="864"/>
      <c r="S74" s="864"/>
      <c r="T74" s="864"/>
      <c r="U74" s="864"/>
      <c r="V74" s="865"/>
      <c r="W74" s="863" t="str">
        <f>IF('Formular 4a_3'!W76&lt;1,"",'Formular 4a_3'!W76)</f>
        <v/>
      </c>
      <c r="X74" s="864"/>
      <c r="Y74" s="865"/>
      <c r="Z74" s="870" t="str">
        <f>IF('Formular 4a_3'!Z76&lt;1,"",'Formular 4a_3'!Z76)</f>
        <v/>
      </c>
      <c r="AA74" s="653"/>
    </row>
    <row r="75" spans="1:27" ht="10.199999999999999" customHeight="1" x14ac:dyDescent="0.25">
      <c r="A75" s="760"/>
      <c r="B75" s="866"/>
      <c r="C75" s="867"/>
      <c r="D75" s="867"/>
      <c r="E75" s="867"/>
      <c r="F75" s="868"/>
      <c r="G75" s="866"/>
      <c r="H75" s="867"/>
      <c r="I75" s="867"/>
      <c r="J75" s="867"/>
      <c r="K75" s="868"/>
      <c r="L75" s="866"/>
      <c r="M75" s="867"/>
      <c r="N75" s="867"/>
      <c r="O75" s="867"/>
      <c r="P75" s="868"/>
      <c r="Q75" s="866"/>
      <c r="R75" s="867"/>
      <c r="S75" s="867"/>
      <c r="T75" s="867"/>
      <c r="U75" s="867"/>
      <c r="V75" s="868"/>
      <c r="W75" s="866"/>
      <c r="X75" s="867"/>
      <c r="Y75" s="868"/>
      <c r="Z75" s="871"/>
      <c r="AA75" s="653"/>
    </row>
    <row r="76" spans="1:27" ht="10.199999999999999" customHeight="1" x14ac:dyDescent="0.25">
      <c r="A76" s="759">
        <v>111</v>
      </c>
      <c r="B76" s="863" t="str">
        <f>IF('Formular 4a_3'!B78&lt;1,"",'Formular 4a_3'!B78)</f>
        <v/>
      </c>
      <c r="C76" s="864"/>
      <c r="D76" s="864"/>
      <c r="E76" s="864"/>
      <c r="F76" s="865"/>
      <c r="G76" s="863" t="str">
        <f>IF('Formular 4a_3'!G78&lt;1,"",'Formular 4a_3'!G78)</f>
        <v/>
      </c>
      <c r="H76" s="864"/>
      <c r="I76" s="864"/>
      <c r="J76" s="864"/>
      <c r="K76" s="865"/>
      <c r="L76" s="929" t="str">
        <f>IF('Formular 4a_3'!O78&lt;1,"",'Formular 4a_3'!O78)</f>
        <v/>
      </c>
      <c r="M76" s="864"/>
      <c r="N76" s="864"/>
      <c r="O76" s="864"/>
      <c r="P76" s="865"/>
      <c r="Q76" s="863" t="str">
        <f>IF('Formular 4a_3'!S78&lt;1,"",'Formular 4a_3'!S78)</f>
        <v/>
      </c>
      <c r="R76" s="864"/>
      <c r="S76" s="864"/>
      <c r="T76" s="864"/>
      <c r="U76" s="864"/>
      <c r="V76" s="865"/>
      <c r="W76" s="863" t="str">
        <f>IF('Formular 4a_3'!W78&lt;1,"",'Formular 4a_3'!W78)</f>
        <v/>
      </c>
      <c r="X76" s="864"/>
      <c r="Y76" s="865"/>
      <c r="Z76" s="870" t="str">
        <f>IF('Formular 4a_3'!Z78&lt;1,"",'Formular 4a_3'!Z78)</f>
        <v/>
      </c>
      <c r="AA76" s="653"/>
    </row>
    <row r="77" spans="1:27" ht="10.199999999999999" customHeight="1" x14ac:dyDescent="0.25">
      <c r="A77" s="760"/>
      <c r="B77" s="866"/>
      <c r="C77" s="867"/>
      <c r="D77" s="867"/>
      <c r="E77" s="867"/>
      <c r="F77" s="868"/>
      <c r="G77" s="866"/>
      <c r="H77" s="867"/>
      <c r="I77" s="867"/>
      <c r="J77" s="867"/>
      <c r="K77" s="868"/>
      <c r="L77" s="866"/>
      <c r="M77" s="867"/>
      <c r="N77" s="867"/>
      <c r="O77" s="867"/>
      <c r="P77" s="868"/>
      <c r="Q77" s="866"/>
      <c r="R77" s="867"/>
      <c r="S77" s="867"/>
      <c r="T77" s="867"/>
      <c r="U77" s="867"/>
      <c r="V77" s="868"/>
      <c r="W77" s="866"/>
      <c r="X77" s="867"/>
      <c r="Y77" s="868"/>
      <c r="Z77" s="871"/>
      <c r="AA77" s="653"/>
    </row>
    <row r="78" spans="1:27" ht="10.199999999999999" customHeight="1" x14ac:dyDescent="0.25">
      <c r="A78" s="759">
        <v>112</v>
      </c>
      <c r="B78" s="863" t="str">
        <f>IF('Formular 4a_3'!B80&lt;1,"",'Formular 4a_3'!B80)</f>
        <v/>
      </c>
      <c r="C78" s="864"/>
      <c r="D78" s="864"/>
      <c r="E78" s="864"/>
      <c r="F78" s="865"/>
      <c r="G78" s="863" t="str">
        <f>IF('Formular 4a_3'!G80&lt;1,"",'Formular 4a_3'!G80)</f>
        <v/>
      </c>
      <c r="H78" s="864"/>
      <c r="I78" s="864"/>
      <c r="J78" s="864"/>
      <c r="K78" s="865"/>
      <c r="L78" s="929" t="str">
        <f>IF('Formular 4a_3'!O80&lt;1,"",'Formular 4a_3'!O80)</f>
        <v/>
      </c>
      <c r="M78" s="864"/>
      <c r="N78" s="864"/>
      <c r="O78" s="864"/>
      <c r="P78" s="865"/>
      <c r="Q78" s="863" t="str">
        <f>IF('Formular 4a_3'!S80&lt;1,"",'Formular 4a_3'!S80)</f>
        <v/>
      </c>
      <c r="R78" s="864"/>
      <c r="S78" s="864"/>
      <c r="T78" s="864"/>
      <c r="U78" s="864"/>
      <c r="V78" s="865"/>
      <c r="W78" s="863" t="str">
        <f>IF('Formular 4a_3'!W80&lt;1,"",'Formular 4a_3'!W80)</f>
        <v/>
      </c>
      <c r="X78" s="864"/>
      <c r="Y78" s="865"/>
      <c r="Z78" s="870" t="str">
        <f>IF('Formular 4a_3'!Z80&lt;1,"",'Formular 4a_3'!Z80)</f>
        <v/>
      </c>
      <c r="AA78" s="653"/>
    </row>
    <row r="79" spans="1:27" ht="10.199999999999999" customHeight="1" x14ac:dyDescent="0.25">
      <c r="A79" s="760"/>
      <c r="B79" s="866"/>
      <c r="C79" s="867"/>
      <c r="D79" s="867"/>
      <c r="E79" s="867"/>
      <c r="F79" s="868"/>
      <c r="G79" s="866"/>
      <c r="H79" s="867"/>
      <c r="I79" s="867"/>
      <c r="J79" s="867"/>
      <c r="K79" s="868"/>
      <c r="L79" s="866"/>
      <c r="M79" s="867"/>
      <c r="N79" s="867"/>
      <c r="O79" s="867"/>
      <c r="P79" s="868"/>
      <c r="Q79" s="866"/>
      <c r="R79" s="867"/>
      <c r="S79" s="867"/>
      <c r="T79" s="867"/>
      <c r="U79" s="867"/>
      <c r="V79" s="868"/>
      <c r="W79" s="866"/>
      <c r="X79" s="867"/>
      <c r="Y79" s="868"/>
      <c r="Z79" s="871"/>
      <c r="AA79" s="653"/>
    </row>
    <row r="80" spans="1:27" ht="10.199999999999999" customHeight="1" x14ac:dyDescent="0.25">
      <c r="A80" s="759">
        <v>113</v>
      </c>
      <c r="B80" s="863" t="str">
        <f>IF('Formular 4a_3'!B82&lt;1,"",'Formular 4a_3'!B82)</f>
        <v/>
      </c>
      <c r="C80" s="864"/>
      <c r="D80" s="864"/>
      <c r="E80" s="864"/>
      <c r="F80" s="865"/>
      <c r="G80" s="863" t="str">
        <f>IF('Formular 4a_3'!G82&lt;1,"",'Formular 4a_3'!G82)</f>
        <v/>
      </c>
      <c r="H80" s="864"/>
      <c r="I80" s="864"/>
      <c r="J80" s="864"/>
      <c r="K80" s="865"/>
      <c r="L80" s="929" t="str">
        <f>IF('Formular 4a_3'!O82&lt;1,"",'Formular 4a_3'!O82)</f>
        <v/>
      </c>
      <c r="M80" s="864"/>
      <c r="N80" s="864"/>
      <c r="O80" s="864"/>
      <c r="P80" s="865"/>
      <c r="Q80" s="863" t="str">
        <f>IF('Formular 4a_3'!S82&lt;1,"",'Formular 4a_3'!S82)</f>
        <v/>
      </c>
      <c r="R80" s="864"/>
      <c r="S80" s="864"/>
      <c r="T80" s="864"/>
      <c r="U80" s="864"/>
      <c r="V80" s="865"/>
      <c r="W80" s="863" t="str">
        <f>IF('Formular 4a_3'!W82&lt;1,"",'Formular 4a_3'!W82)</f>
        <v/>
      </c>
      <c r="X80" s="864"/>
      <c r="Y80" s="865"/>
      <c r="Z80" s="870" t="str">
        <f>IF('Formular 4a_3'!Z82&lt;1,"",'Formular 4a_3'!Z82)</f>
        <v/>
      </c>
      <c r="AA80" s="653"/>
    </row>
    <row r="81" spans="1:27" ht="10.199999999999999" customHeight="1" x14ac:dyDescent="0.25">
      <c r="A81" s="760"/>
      <c r="B81" s="866"/>
      <c r="C81" s="867"/>
      <c r="D81" s="867"/>
      <c r="E81" s="867"/>
      <c r="F81" s="868"/>
      <c r="G81" s="866"/>
      <c r="H81" s="867"/>
      <c r="I81" s="867"/>
      <c r="J81" s="867"/>
      <c r="K81" s="868"/>
      <c r="L81" s="866"/>
      <c r="M81" s="867"/>
      <c r="N81" s="867"/>
      <c r="O81" s="867"/>
      <c r="P81" s="868"/>
      <c r="Q81" s="866"/>
      <c r="R81" s="867"/>
      <c r="S81" s="867"/>
      <c r="T81" s="867"/>
      <c r="U81" s="867"/>
      <c r="V81" s="868"/>
      <c r="W81" s="866"/>
      <c r="X81" s="867"/>
      <c r="Y81" s="868"/>
      <c r="Z81" s="871"/>
      <c r="AA81" s="653"/>
    </row>
    <row r="82" spans="1:27" ht="10.199999999999999" customHeight="1" x14ac:dyDescent="0.25">
      <c r="A82" s="759">
        <v>114</v>
      </c>
      <c r="B82" s="863" t="str">
        <f>IF('Formular 4a_3'!B84&lt;1,"",'Formular 4a_3'!B84)</f>
        <v/>
      </c>
      <c r="C82" s="864"/>
      <c r="D82" s="864"/>
      <c r="E82" s="864"/>
      <c r="F82" s="865"/>
      <c r="G82" s="863" t="str">
        <f>IF('Formular 4a_3'!G84&lt;1,"",'Formular 4a_3'!G84)</f>
        <v/>
      </c>
      <c r="H82" s="864"/>
      <c r="I82" s="864"/>
      <c r="J82" s="864"/>
      <c r="K82" s="865"/>
      <c r="L82" s="929" t="str">
        <f>IF('Formular 4a_3'!O84&lt;1,"",'Formular 4a_3'!O84)</f>
        <v/>
      </c>
      <c r="M82" s="864"/>
      <c r="N82" s="864"/>
      <c r="O82" s="864"/>
      <c r="P82" s="865"/>
      <c r="Q82" s="863" t="str">
        <f>IF('Formular 4a_3'!S84&lt;1,"",'Formular 4a_3'!S84)</f>
        <v/>
      </c>
      <c r="R82" s="864"/>
      <c r="S82" s="864"/>
      <c r="T82" s="864"/>
      <c r="U82" s="864"/>
      <c r="V82" s="865"/>
      <c r="W82" s="863" t="str">
        <f>IF('Formular 4a_3'!W84&lt;1,"",'Formular 4a_3'!W84)</f>
        <v/>
      </c>
      <c r="X82" s="864"/>
      <c r="Y82" s="865"/>
      <c r="Z82" s="870" t="str">
        <f>IF('Formular 4a_3'!Z84&lt;1,"",'Formular 4a_3'!Z84)</f>
        <v/>
      </c>
      <c r="AA82" s="653"/>
    </row>
    <row r="83" spans="1:27" ht="10.199999999999999" customHeight="1" x14ac:dyDescent="0.25">
      <c r="A83" s="760"/>
      <c r="B83" s="866"/>
      <c r="C83" s="867"/>
      <c r="D83" s="867"/>
      <c r="E83" s="867"/>
      <c r="F83" s="868"/>
      <c r="G83" s="866"/>
      <c r="H83" s="867"/>
      <c r="I83" s="867"/>
      <c r="J83" s="867"/>
      <c r="K83" s="868"/>
      <c r="L83" s="866"/>
      <c r="M83" s="867"/>
      <c r="N83" s="867"/>
      <c r="O83" s="867"/>
      <c r="P83" s="868"/>
      <c r="Q83" s="866"/>
      <c r="R83" s="867"/>
      <c r="S83" s="867"/>
      <c r="T83" s="867"/>
      <c r="U83" s="867"/>
      <c r="V83" s="868"/>
      <c r="W83" s="866"/>
      <c r="X83" s="867"/>
      <c r="Y83" s="868"/>
      <c r="Z83" s="871"/>
      <c r="AA83" s="653"/>
    </row>
    <row r="84" spans="1:27" ht="10.199999999999999" customHeight="1" x14ac:dyDescent="0.25">
      <c r="A84" s="759">
        <v>115</v>
      </c>
      <c r="B84" s="863" t="str">
        <f>IF('Formular 4a_3'!B86&lt;1,"",'Formular 4a_3'!B86)</f>
        <v/>
      </c>
      <c r="C84" s="864"/>
      <c r="D84" s="864"/>
      <c r="E84" s="864"/>
      <c r="F84" s="865"/>
      <c r="G84" s="863" t="str">
        <f>IF('Formular 4a_3'!G86&lt;1,"",'Formular 4a_3'!G86)</f>
        <v/>
      </c>
      <c r="H84" s="864"/>
      <c r="I84" s="864"/>
      <c r="J84" s="864"/>
      <c r="K84" s="865"/>
      <c r="L84" s="929" t="str">
        <f>IF('Formular 4a_3'!O86&lt;1,"",'Formular 4a_3'!O86)</f>
        <v/>
      </c>
      <c r="M84" s="864"/>
      <c r="N84" s="864"/>
      <c r="O84" s="864"/>
      <c r="P84" s="865"/>
      <c r="Q84" s="863" t="str">
        <f>IF('Formular 4a_3'!S86&lt;1,"",'Formular 4a_3'!S86)</f>
        <v/>
      </c>
      <c r="R84" s="864"/>
      <c r="S84" s="864"/>
      <c r="T84" s="864"/>
      <c r="U84" s="864"/>
      <c r="V84" s="865"/>
      <c r="W84" s="863" t="str">
        <f>IF('Formular 4a_3'!W86&lt;1,"",'Formular 4a_3'!W86)</f>
        <v/>
      </c>
      <c r="X84" s="864"/>
      <c r="Y84" s="865"/>
      <c r="Z84" s="870" t="str">
        <f>IF('Formular 4a_3'!Z86&lt;1,"",'Formular 4a_3'!Z86)</f>
        <v/>
      </c>
      <c r="AA84" s="653"/>
    </row>
    <row r="85" spans="1:27" ht="10.199999999999999" customHeight="1" x14ac:dyDescent="0.25">
      <c r="A85" s="760"/>
      <c r="B85" s="866"/>
      <c r="C85" s="867"/>
      <c r="D85" s="867"/>
      <c r="E85" s="867"/>
      <c r="F85" s="868"/>
      <c r="G85" s="866"/>
      <c r="H85" s="867"/>
      <c r="I85" s="867"/>
      <c r="J85" s="867"/>
      <c r="K85" s="868"/>
      <c r="L85" s="866"/>
      <c r="M85" s="867"/>
      <c r="N85" s="867"/>
      <c r="O85" s="867"/>
      <c r="P85" s="868"/>
      <c r="Q85" s="866"/>
      <c r="R85" s="867"/>
      <c r="S85" s="867"/>
      <c r="T85" s="867"/>
      <c r="U85" s="867"/>
      <c r="V85" s="868"/>
      <c r="W85" s="866"/>
      <c r="X85" s="867"/>
      <c r="Y85" s="868"/>
      <c r="Z85" s="871"/>
      <c r="AA85" s="653"/>
    </row>
    <row r="86" spans="1:27" ht="10.199999999999999" customHeight="1" x14ac:dyDescent="0.25">
      <c r="A86" s="759">
        <v>116</v>
      </c>
      <c r="B86" s="863" t="str">
        <f>IF('Formular 4a_3'!B88&lt;1,"",'Formular 4a_3'!B88)</f>
        <v/>
      </c>
      <c r="C86" s="864"/>
      <c r="D86" s="864"/>
      <c r="E86" s="864"/>
      <c r="F86" s="865"/>
      <c r="G86" s="863" t="str">
        <f>IF('Formular 4a_3'!G88&lt;1,"",'Formular 4a_3'!G88)</f>
        <v/>
      </c>
      <c r="H86" s="864"/>
      <c r="I86" s="864"/>
      <c r="J86" s="864"/>
      <c r="K86" s="865"/>
      <c r="L86" s="929" t="str">
        <f>IF('Formular 4a_3'!O88&lt;1,"",'Formular 4a_3'!O88)</f>
        <v/>
      </c>
      <c r="M86" s="864"/>
      <c r="N86" s="864"/>
      <c r="O86" s="864"/>
      <c r="P86" s="865"/>
      <c r="Q86" s="863" t="str">
        <f>IF('Formular 4a_3'!S88&lt;1,"",'Formular 4a_3'!S88)</f>
        <v/>
      </c>
      <c r="R86" s="864"/>
      <c r="S86" s="864"/>
      <c r="T86" s="864"/>
      <c r="U86" s="864"/>
      <c r="V86" s="865"/>
      <c r="W86" s="863" t="str">
        <f>IF('Formular 4a_3'!W88&lt;1,"",'Formular 4a_3'!W88)</f>
        <v/>
      </c>
      <c r="X86" s="864"/>
      <c r="Y86" s="865"/>
      <c r="Z86" s="870" t="str">
        <f>IF('Formular 4a_3'!Z88&lt;1,"",'Formular 4a_3'!Z88)</f>
        <v/>
      </c>
      <c r="AA86" s="653"/>
    </row>
    <row r="87" spans="1:27" ht="10.199999999999999" customHeight="1" x14ac:dyDescent="0.25">
      <c r="A87" s="760"/>
      <c r="B87" s="866"/>
      <c r="C87" s="867"/>
      <c r="D87" s="867"/>
      <c r="E87" s="867"/>
      <c r="F87" s="868"/>
      <c r="G87" s="866"/>
      <c r="H87" s="867"/>
      <c r="I87" s="867"/>
      <c r="J87" s="867"/>
      <c r="K87" s="868"/>
      <c r="L87" s="866"/>
      <c r="M87" s="867"/>
      <c r="N87" s="867"/>
      <c r="O87" s="867"/>
      <c r="P87" s="868"/>
      <c r="Q87" s="866"/>
      <c r="R87" s="867"/>
      <c r="S87" s="867"/>
      <c r="T87" s="867"/>
      <c r="U87" s="867"/>
      <c r="V87" s="868"/>
      <c r="W87" s="866"/>
      <c r="X87" s="867"/>
      <c r="Y87" s="868"/>
      <c r="Z87" s="871"/>
      <c r="AA87" s="653"/>
    </row>
    <row r="88" spans="1:27" ht="10.199999999999999" customHeight="1" x14ac:dyDescent="0.25">
      <c r="A88" s="759">
        <v>117</v>
      </c>
      <c r="B88" s="863" t="str">
        <f>IF('Formular 4a_3'!B90&lt;1,"",'Formular 4a_3'!B90)</f>
        <v/>
      </c>
      <c r="C88" s="864"/>
      <c r="D88" s="864"/>
      <c r="E88" s="864"/>
      <c r="F88" s="865"/>
      <c r="G88" s="863" t="str">
        <f>IF('Formular 4a_3'!G90&lt;1,"",'Formular 4a_3'!G90)</f>
        <v/>
      </c>
      <c r="H88" s="864"/>
      <c r="I88" s="864"/>
      <c r="J88" s="864"/>
      <c r="K88" s="865"/>
      <c r="L88" s="929" t="str">
        <f>IF('Formular 4a_3'!O90&lt;1,"",'Formular 4a_3'!O90)</f>
        <v/>
      </c>
      <c r="M88" s="864"/>
      <c r="N88" s="864"/>
      <c r="O88" s="864"/>
      <c r="P88" s="865"/>
      <c r="Q88" s="863" t="str">
        <f>IF('Formular 4a_3'!S90&lt;1,"",'Formular 4a_3'!S90)</f>
        <v/>
      </c>
      <c r="R88" s="864"/>
      <c r="S88" s="864"/>
      <c r="T88" s="864"/>
      <c r="U88" s="864"/>
      <c r="V88" s="865"/>
      <c r="W88" s="863" t="str">
        <f>IF('Formular 4a_3'!W90&lt;1,"",'Formular 4a_3'!W90)</f>
        <v/>
      </c>
      <c r="X88" s="864"/>
      <c r="Y88" s="865"/>
      <c r="Z88" s="870" t="str">
        <f>IF('Formular 4a_3'!Z90&lt;1,"",'Formular 4a_3'!Z90)</f>
        <v/>
      </c>
      <c r="AA88" s="653"/>
    </row>
    <row r="89" spans="1:27" ht="10.199999999999999" customHeight="1" x14ac:dyDescent="0.25">
      <c r="A89" s="760"/>
      <c r="B89" s="866"/>
      <c r="C89" s="867"/>
      <c r="D89" s="867"/>
      <c r="E89" s="867"/>
      <c r="F89" s="868"/>
      <c r="G89" s="866"/>
      <c r="H89" s="867"/>
      <c r="I89" s="867"/>
      <c r="J89" s="867"/>
      <c r="K89" s="868"/>
      <c r="L89" s="866"/>
      <c r="M89" s="867"/>
      <c r="N89" s="867"/>
      <c r="O89" s="867"/>
      <c r="P89" s="868"/>
      <c r="Q89" s="866"/>
      <c r="R89" s="867"/>
      <c r="S89" s="867"/>
      <c r="T89" s="867"/>
      <c r="U89" s="867"/>
      <c r="V89" s="868"/>
      <c r="W89" s="866"/>
      <c r="X89" s="867"/>
      <c r="Y89" s="868"/>
      <c r="Z89" s="871"/>
      <c r="AA89" s="653"/>
    </row>
    <row r="90" spans="1:27" ht="10.199999999999999" customHeight="1" x14ac:dyDescent="0.25">
      <c r="A90" s="759">
        <v>118</v>
      </c>
      <c r="B90" s="863" t="str">
        <f>IF('Formular 4a_3'!B92&lt;1,"",'Formular 4a_3'!B92)</f>
        <v/>
      </c>
      <c r="C90" s="864"/>
      <c r="D90" s="864"/>
      <c r="E90" s="864"/>
      <c r="F90" s="865"/>
      <c r="G90" s="863" t="str">
        <f>IF('Formular 4a_3'!G92&lt;1,"",'Formular 4a_3'!G92)</f>
        <v/>
      </c>
      <c r="H90" s="864"/>
      <c r="I90" s="864"/>
      <c r="J90" s="864"/>
      <c r="K90" s="865"/>
      <c r="L90" s="929" t="str">
        <f>IF('Formular 4a_3'!O92&lt;1,"",'Formular 4a_3'!O92)</f>
        <v/>
      </c>
      <c r="M90" s="864"/>
      <c r="N90" s="864"/>
      <c r="O90" s="864"/>
      <c r="P90" s="865"/>
      <c r="Q90" s="863" t="str">
        <f>IF('Formular 4a_3'!S92&lt;1,"",'Formular 4a_3'!S92)</f>
        <v/>
      </c>
      <c r="R90" s="864"/>
      <c r="S90" s="864"/>
      <c r="T90" s="864"/>
      <c r="U90" s="864"/>
      <c r="V90" s="865"/>
      <c r="W90" s="863" t="str">
        <f>IF('Formular 4a_3'!W92&lt;1,"",'Formular 4a_3'!W92)</f>
        <v/>
      </c>
      <c r="X90" s="864"/>
      <c r="Y90" s="865"/>
      <c r="Z90" s="870" t="str">
        <f>IF('Formular 4a_3'!Z92&lt;1,"",'Formular 4a_3'!Z92)</f>
        <v/>
      </c>
      <c r="AA90" s="653"/>
    </row>
    <row r="91" spans="1:27" ht="10.199999999999999" customHeight="1" x14ac:dyDescent="0.25">
      <c r="A91" s="760"/>
      <c r="B91" s="866"/>
      <c r="C91" s="867"/>
      <c r="D91" s="867"/>
      <c r="E91" s="867"/>
      <c r="F91" s="868"/>
      <c r="G91" s="866"/>
      <c r="H91" s="867"/>
      <c r="I91" s="867"/>
      <c r="J91" s="867"/>
      <c r="K91" s="868"/>
      <c r="L91" s="866"/>
      <c r="M91" s="867"/>
      <c r="N91" s="867"/>
      <c r="O91" s="867"/>
      <c r="P91" s="868"/>
      <c r="Q91" s="866"/>
      <c r="R91" s="867"/>
      <c r="S91" s="867"/>
      <c r="T91" s="867"/>
      <c r="U91" s="867"/>
      <c r="V91" s="868"/>
      <c r="W91" s="866"/>
      <c r="X91" s="867"/>
      <c r="Y91" s="868"/>
      <c r="Z91" s="871"/>
      <c r="AA91" s="653"/>
    </row>
    <row r="92" spans="1:27" ht="10.199999999999999" customHeight="1" x14ac:dyDescent="0.25">
      <c r="A92" s="759">
        <v>119</v>
      </c>
      <c r="B92" s="863" t="str">
        <f>IF('Formular 4a_3'!B94&lt;1,"",'Formular 4a_3'!B94)</f>
        <v/>
      </c>
      <c r="C92" s="864"/>
      <c r="D92" s="864"/>
      <c r="E92" s="864"/>
      <c r="F92" s="865"/>
      <c r="G92" s="863" t="str">
        <f>IF('Formular 4a_3'!G94&lt;1,"",'Formular 4a_3'!G94)</f>
        <v/>
      </c>
      <c r="H92" s="864"/>
      <c r="I92" s="864"/>
      <c r="J92" s="864"/>
      <c r="K92" s="865"/>
      <c r="L92" s="929" t="str">
        <f>IF('Formular 4a_3'!O94&lt;1,"",'Formular 4a_3'!O94)</f>
        <v/>
      </c>
      <c r="M92" s="864"/>
      <c r="N92" s="864"/>
      <c r="O92" s="864"/>
      <c r="P92" s="865"/>
      <c r="Q92" s="863" t="str">
        <f>IF('Formular 4a_3'!S94&lt;1,"",'Formular 4a_3'!S94)</f>
        <v/>
      </c>
      <c r="R92" s="864"/>
      <c r="S92" s="864"/>
      <c r="T92" s="864"/>
      <c r="U92" s="864"/>
      <c r="V92" s="865"/>
      <c r="W92" s="863" t="str">
        <f>IF('Formular 4a_3'!W94&lt;1,"",'Formular 4a_3'!W94)</f>
        <v/>
      </c>
      <c r="X92" s="864"/>
      <c r="Y92" s="865"/>
      <c r="Z92" s="870" t="str">
        <f>IF('Formular 4a_3'!Z94&lt;1,"",'Formular 4a_3'!Z94)</f>
        <v/>
      </c>
      <c r="AA92" s="653"/>
    </row>
    <row r="93" spans="1:27" ht="10.199999999999999" customHeight="1" x14ac:dyDescent="0.25">
      <c r="A93" s="760"/>
      <c r="B93" s="866"/>
      <c r="C93" s="867"/>
      <c r="D93" s="867"/>
      <c r="E93" s="867"/>
      <c r="F93" s="868"/>
      <c r="G93" s="866"/>
      <c r="H93" s="867"/>
      <c r="I93" s="867"/>
      <c r="J93" s="867"/>
      <c r="K93" s="868"/>
      <c r="L93" s="866"/>
      <c r="M93" s="867"/>
      <c r="N93" s="867"/>
      <c r="O93" s="867"/>
      <c r="P93" s="868"/>
      <c r="Q93" s="866"/>
      <c r="R93" s="867"/>
      <c r="S93" s="867"/>
      <c r="T93" s="867"/>
      <c r="U93" s="867"/>
      <c r="V93" s="868"/>
      <c r="W93" s="866"/>
      <c r="X93" s="867"/>
      <c r="Y93" s="868"/>
      <c r="Z93" s="871"/>
      <c r="AA93" s="653"/>
    </row>
    <row r="94" spans="1:27" ht="10.199999999999999" customHeight="1" x14ac:dyDescent="0.25">
      <c r="A94" s="759">
        <v>120</v>
      </c>
      <c r="B94" s="863" t="str">
        <f>IF('Formular 4a_3'!B96&lt;1,"",'Formular 4a_3'!B96)</f>
        <v/>
      </c>
      <c r="C94" s="864"/>
      <c r="D94" s="864"/>
      <c r="E94" s="864"/>
      <c r="F94" s="865"/>
      <c r="G94" s="863" t="str">
        <f>IF('Formular 4a_3'!G96&lt;1,"",'Formular 4a_3'!G96)</f>
        <v/>
      </c>
      <c r="H94" s="864"/>
      <c r="I94" s="864"/>
      <c r="J94" s="864"/>
      <c r="K94" s="865"/>
      <c r="L94" s="929" t="str">
        <f>IF('Formular 4a_3'!O96&lt;1,"",'Formular 4a_3'!O96)</f>
        <v/>
      </c>
      <c r="M94" s="864"/>
      <c r="N94" s="864"/>
      <c r="O94" s="864"/>
      <c r="P94" s="865"/>
      <c r="Q94" s="863" t="str">
        <f>IF('Formular 4a_3'!S96&lt;1,"",'Formular 4a_3'!S96)</f>
        <v/>
      </c>
      <c r="R94" s="864"/>
      <c r="S94" s="864"/>
      <c r="T94" s="864"/>
      <c r="U94" s="864"/>
      <c r="V94" s="865"/>
      <c r="W94" s="863" t="str">
        <f>IF('Formular 4a_3'!W96&lt;1,"",'Formular 4a_3'!W96)</f>
        <v/>
      </c>
      <c r="X94" s="864"/>
      <c r="Y94" s="865"/>
      <c r="Z94" s="870" t="str">
        <f>IF('Formular 4a_3'!Z96&lt;1,"",'Formular 4a_3'!Z96)</f>
        <v/>
      </c>
      <c r="AA94" s="653"/>
    </row>
    <row r="95" spans="1:27" ht="10.199999999999999" customHeight="1" x14ac:dyDescent="0.25">
      <c r="A95" s="760"/>
      <c r="B95" s="866"/>
      <c r="C95" s="867"/>
      <c r="D95" s="867"/>
      <c r="E95" s="867"/>
      <c r="F95" s="868"/>
      <c r="G95" s="866"/>
      <c r="H95" s="867"/>
      <c r="I95" s="867"/>
      <c r="J95" s="867"/>
      <c r="K95" s="868"/>
      <c r="L95" s="866"/>
      <c r="M95" s="867"/>
      <c r="N95" s="867"/>
      <c r="O95" s="867"/>
      <c r="P95" s="868"/>
      <c r="Q95" s="866"/>
      <c r="R95" s="867"/>
      <c r="S95" s="867"/>
      <c r="T95" s="867"/>
      <c r="U95" s="867"/>
      <c r="V95" s="868"/>
      <c r="W95" s="866"/>
      <c r="X95" s="867"/>
      <c r="Y95" s="868"/>
      <c r="Z95" s="871"/>
      <c r="AA95" s="653"/>
    </row>
    <row r="96" spans="1:27" s="17" customFormat="1" ht="10.199999999999999" customHeight="1" x14ac:dyDescent="0.25">
      <c r="A96" s="59"/>
      <c r="B96" s="478"/>
      <c r="C96" s="478"/>
      <c r="D96" s="478"/>
      <c r="E96" s="478"/>
      <c r="F96" s="478"/>
      <c r="G96" s="478"/>
      <c r="H96" s="478"/>
      <c r="I96" s="478"/>
      <c r="J96" s="478"/>
      <c r="K96" s="478"/>
      <c r="L96" s="478"/>
      <c r="M96" s="478"/>
      <c r="N96" s="478"/>
      <c r="O96" s="478"/>
      <c r="P96" s="478"/>
      <c r="Q96" s="478"/>
      <c r="R96" s="478"/>
      <c r="S96" s="478"/>
      <c r="T96" s="478"/>
      <c r="U96" s="478"/>
      <c r="V96" s="478"/>
      <c r="W96" s="478"/>
      <c r="X96" s="478"/>
      <c r="Y96" s="478"/>
      <c r="Z96" s="476"/>
      <c r="AA96" s="653"/>
    </row>
    <row r="97" spans="2:38" ht="10.199999999999999" customHeight="1" x14ac:dyDescent="0.25">
      <c r="B97" s="939" t="s">
        <v>5</v>
      </c>
      <c r="C97" s="940"/>
      <c r="D97" s="940"/>
      <c r="E97" s="940"/>
      <c r="F97" s="940"/>
      <c r="G97" s="940"/>
      <c r="H97" s="940"/>
      <c r="I97" s="940"/>
      <c r="J97" s="940"/>
      <c r="K97" s="940"/>
      <c r="L97" s="940"/>
      <c r="M97" s="470"/>
      <c r="N97" s="849">
        <f>SUMPRODUCT(1*(LEN(B16:B95)&gt;0))+'Formular 4b_2'!N97</f>
        <v>0</v>
      </c>
      <c r="O97" s="850"/>
      <c r="P97" s="470"/>
      <c r="Q97" s="470"/>
      <c r="R97" s="470"/>
      <c r="AA97" s="653"/>
    </row>
    <row r="98" spans="2:38" ht="10.199999999999999" customHeight="1" x14ac:dyDescent="0.25">
      <c r="B98" s="940"/>
      <c r="C98" s="940"/>
      <c r="D98" s="940"/>
      <c r="E98" s="940"/>
      <c r="F98" s="940"/>
      <c r="G98" s="940"/>
      <c r="H98" s="940"/>
      <c r="I98" s="940"/>
      <c r="J98" s="940"/>
      <c r="K98" s="940"/>
      <c r="L98" s="940"/>
      <c r="M98" s="470"/>
      <c r="N98" s="851"/>
      <c r="O98" s="852"/>
      <c r="P98" s="470"/>
      <c r="Q98" s="470"/>
      <c r="R98" s="470"/>
      <c r="AA98" s="653"/>
    </row>
    <row r="99" spans="2:38" ht="10.199999999999999" customHeight="1" x14ac:dyDescent="0.25">
      <c r="AA99" s="653"/>
    </row>
    <row r="100" spans="2:38" ht="10.199999999999999" customHeight="1" x14ac:dyDescent="0.25">
      <c r="B100" s="693" t="s">
        <v>44</v>
      </c>
      <c r="C100" s="693"/>
      <c r="D100" s="693"/>
      <c r="E100" s="693"/>
      <c r="F100" s="693"/>
      <c r="G100" s="693"/>
      <c r="H100" s="693"/>
      <c r="I100" s="693"/>
      <c r="J100" s="693"/>
      <c r="K100" s="693"/>
      <c r="L100" s="693"/>
      <c r="N100" s="849">
        <f>COUNTIF(Z16:Z94,"w")+('Formular 4b_2'!N100)</f>
        <v>0</v>
      </c>
      <c r="O100" s="850"/>
      <c r="Q100" s="853" t="str">
        <f>IF(N100&lt;1,"",N100/N97)</f>
        <v/>
      </c>
      <c r="R100" s="854"/>
      <c r="AA100" s="653"/>
    </row>
    <row r="101" spans="2:38" ht="10.199999999999999" customHeight="1" x14ac:dyDescent="0.25">
      <c r="B101" s="693"/>
      <c r="C101" s="693"/>
      <c r="D101" s="693"/>
      <c r="E101" s="693"/>
      <c r="F101" s="693"/>
      <c r="G101" s="693"/>
      <c r="H101" s="693"/>
      <c r="I101" s="693"/>
      <c r="J101" s="693"/>
      <c r="K101" s="693"/>
      <c r="L101" s="693"/>
      <c r="N101" s="851"/>
      <c r="O101" s="852"/>
      <c r="Q101" s="855"/>
      <c r="R101" s="856"/>
      <c r="AA101" s="653"/>
    </row>
    <row r="102" spans="2:38" ht="10.199999999999999" customHeight="1" x14ac:dyDescent="0.25">
      <c r="AA102" s="653"/>
      <c r="AB102" s="3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2:38" ht="10.199999999999999" customHeight="1" x14ac:dyDescent="0.25">
      <c r="B103" s="693" t="s">
        <v>45</v>
      </c>
      <c r="C103" s="693"/>
      <c r="D103" s="693"/>
      <c r="E103" s="693"/>
      <c r="F103" s="693"/>
      <c r="G103" s="693"/>
      <c r="H103" s="693"/>
      <c r="I103" s="693"/>
      <c r="J103" s="693"/>
      <c r="K103" s="693"/>
      <c r="L103" s="693"/>
      <c r="N103" s="849">
        <f>COUNTIF(Z16:Z94,"m")+('Formular 4b_2'!N103)</f>
        <v>0</v>
      </c>
      <c r="O103" s="850"/>
      <c r="Q103" s="853" t="str">
        <f>IF(N103&lt;1,"",N103/N97)</f>
        <v/>
      </c>
      <c r="R103" s="854"/>
      <c r="AA103" s="653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2:38" ht="10.199999999999999" customHeight="1" x14ac:dyDescent="0.25">
      <c r="B104" s="693"/>
      <c r="C104" s="693"/>
      <c r="D104" s="693"/>
      <c r="E104" s="693"/>
      <c r="F104" s="693"/>
      <c r="G104" s="693"/>
      <c r="H104" s="693"/>
      <c r="I104" s="693"/>
      <c r="J104" s="693"/>
      <c r="K104" s="693"/>
      <c r="L104" s="693"/>
      <c r="N104" s="851"/>
      <c r="O104" s="852"/>
      <c r="Q104" s="855"/>
      <c r="R104" s="856"/>
      <c r="AA104" s="653"/>
      <c r="AB104" s="596"/>
      <c r="AC104" s="596"/>
      <c r="AD104" s="33"/>
      <c r="AE104" s="4"/>
      <c r="AF104" s="471"/>
      <c r="AG104" s="471"/>
      <c r="AH104" s="471"/>
      <c r="AI104" s="471"/>
      <c r="AJ104" s="4"/>
      <c r="AK104" s="4"/>
      <c r="AL104" s="4"/>
    </row>
    <row r="105" spans="2:38" ht="10.199999999999999" customHeight="1" x14ac:dyDescent="0.25">
      <c r="AA105" s="653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2:38" ht="10.199999999999999" customHeight="1" x14ac:dyDescent="0.25">
      <c r="B106" s="721" t="s">
        <v>52</v>
      </c>
      <c r="C106" s="693"/>
      <c r="D106" s="693"/>
      <c r="E106" s="693"/>
      <c r="F106" s="693"/>
      <c r="G106" s="693"/>
      <c r="H106" s="693"/>
      <c r="I106" s="693"/>
      <c r="J106" s="693"/>
      <c r="K106" s="693"/>
      <c r="L106" s="693"/>
      <c r="M106" s="693"/>
      <c r="N106" s="693"/>
      <c r="O106" s="693"/>
      <c r="P106" s="693"/>
      <c r="Q106" s="693"/>
      <c r="R106" s="940"/>
      <c r="S106" s="708" t="e">
        <f>IF(Dienststellendaten!G58&lt;1,"",Dienststellendaten!G58)</f>
        <v>#VALUE!</v>
      </c>
      <c r="T106" s="936"/>
      <c r="U106" s="936"/>
      <c r="V106" s="721" t="s">
        <v>53</v>
      </c>
      <c r="W106" s="693"/>
      <c r="X106" s="693"/>
      <c r="Y106" s="693"/>
      <c r="Z106" s="693"/>
      <c r="AA106" s="653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2:38" ht="10.199999999999999" customHeight="1" x14ac:dyDescent="0.25">
      <c r="B107" s="693"/>
      <c r="C107" s="693"/>
      <c r="D107" s="693"/>
      <c r="E107" s="693"/>
      <c r="F107" s="693"/>
      <c r="G107" s="693"/>
      <c r="H107" s="693"/>
      <c r="I107" s="693"/>
      <c r="J107" s="693"/>
      <c r="K107" s="693"/>
      <c r="L107" s="693"/>
      <c r="M107" s="693"/>
      <c r="N107" s="693"/>
      <c r="O107" s="693"/>
      <c r="P107" s="693"/>
      <c r="Q107" s="693"/>
      <c r="R107" s="940"/>
      <c r="S107" s="937"/>
      <c r="T107" s="937"/>
      <c r="U107" s="937"/>
      <c r="V107" s="693"/>
      <c r="W107" s="693"/>
      <c r="X107" s="693"/>
      <c r="Y107" s="693"/>
      <c r="Z107" s="693"/>
      <c r="AA107" s="653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2:38" ht="10.199999999999999" customHeight="1" x14ac:dyDescent="0.25">
      <c r="B108" s="721" t="s">
        <v>54</v>
      </c>
      <c r="C108" s="721"/>
      <c r="D108" s="721"/>
      <c r="E108" s="721"/>
      <c r="F108" s="721"/>
      <c r="G108" s="721"/>
      <c r="H108" s="721"/>
      <c r="I108" s="721"/>
      <c r="J108" s="721"/>
      <c r="K108" s="721"/>
      <c r="L108" s="721"/>
      <c r="M108" s="721"/>
      <c r="AA108" s="653"/>
      <c r="AB108" s="4"/>
      <c r="AC108" s="4"/>
      <c r="AD108" s="19"/>
      <c r="AE108" s="4"/>
      <c r="AF108" s="4"/>
      <c r="AG108" s="4"/>
      <c r="AH108" s="4"/>
      <c r="AI108" s="4"/>
      <c r="AJ108" s="4"/>
      <c r="AK108" s="4"/>
      <c r="AL108" s="4"/>
    </row>
    <row r="109" spans="2:38" ht="10.199999999999999" customHeight="1" x14ac:dyDescent="0.25">
      <c r="B109" s="721"/>
      <c r="C109" s="721"/>
      <c r="D109" s="721"/>
      <c r="E109" s="721"/>
      <c r="F109" s="721"/>
      <c r="G109" s="721"/>
      <c r="H109" s="721"/>
      <c r="I109" s="721"/>
      <c r="J109" s="721"/>
      <c r="K109" s="721"/>
      <c r="L109" s="721"/>
      <c r="M109" s="721"/>
      <c r="AA109" s="653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2:38" ht="10.199999999999999" customHeight="1" x14ac:dyDescent="0.25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AA110" s="653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2:38" ht="10.199999999999999" customHeight="1" x14ac:dyDescent="0.25">
      <c r="AA111" s="653"/>
    </row>
    <row r="112" spans="2:38" ht="10.199999999999999" customHeight="1" x14ac:dyDescent="0.25">
      <c r="B112" s="596"/>
      <c r="C112" s="596"/>
      <c r="D112" s="596"/>
      <c r="E112" s="596"/>
      <c r="F112" s="596"/>
      <c r="G112" s="596"/>
      <c r="J112" s="596"/>
      <c r="K112" s="596"/>
      <c r="L112" s="596"/>
      <c r="M112" s="596"/>
      <c r="N112" s="596"/>
      <c r="O112" s="596"/>
      <c r="R112" s="596"/>
      <c r="S112" s="596"/>
      <c r="T112" s="596"/>
      <c r="U112" s="596"/>
      <c r="V112" s="596"/>
      <c r="W112" s="596"/>
      <c r="AA112" s="653"/>
    </row>
    <row r="113" spans="2:27" ht="10.199999999999999" customHeight="1" x14ac:dyDescent="0.25">
      <c r="B113" s="627"/>
      <c r="C113" s="627"/>
      <c r="D113" s="627"/>
      <c r="E113" s="627"/>
      <c r="F113" s="627"/>
      <c r="G113" s="627"/>
      <c r="J113" s="627"/>
      <c r="K113" s="627"/>
      <c r="L113" s="627"/>
      <c r="M113" s="627"/>
      <c r="N113" s="627"/>
      <c r="O113" s="627"/>
      <c r="R113" s="627"/>
      <c r="S113" s="627"/>
      <c r="T113" s="627"/>
      <c r="U113" s="627"/>
      <c r="V113" s="627"/>
      <c r="W113" s="627"/>
      <c r="AA113" s="653"/>
    </row>
    <row r="114" spans="2:27" ht="10.199999999999999" customHeight="1" x14ac:dyDescent="0.25">
      <c r="AA114" s="653"/>
    </row>
    <row r="115" spans="2:27" ht="10.199999999999999" customHeight="1" x14ac:dyDescent="0.25">
      <c r="B115" s="591" t="s">
        <v>0</v>
      </c>
      <c r="C115" s="591"/>
      <c r="D115" s="591"/>
      <c r="E115" s="591"/>
      <c r="F115" s="591"/>
      <c r="G115" s="591"/>
      <c r="H115" s="118"/>
      <c r="I115" s="118"/>
      <c r="J115" s="591" t="s">
        <v>454</v>
      </c>
      <c r="K115" s="591"/>
      <c r="L115" s="591"/>
      <c r="M115" s="591"/>
      <c r="N115" s="591"/>
      <c r="O115" s="591"/>
      <c r="P115" s="118"/>
      <c r="Q115" s="118"/>
      <c r="R115" s="591" t="s">
        <v>454</v>
      </c>
      <c r="S115" s="591"/>
      <c r="T115" s="591"/>
      <c r="U115" s="591"/>
      <c r="V115" s="591"/>
      <c r="W115" s="591"/>
      <c r="AA115" s="653"/>
    </row>
    <row r="116" spans="2:27" ht="10.199999999999999" customHeight="1" thickBot="1" x14ac:dyDescent="0.3">
      <c r="AA116" s="653"/>
    </row>
    <row r="117" spans="2:27" ht="10.199999999999999" customHeight="1" x14ac:dyDescent="0.25">
      <c r="B117" s="892" t="s">
        <v>1</v>
      </c>
      <c r="C117" s="543"/>
      <c r="D117" s="543"/>
      <c r="E117" s="543"/>
      <c r="F117" s="543"/>
      <c r="G117" s="480"/>
      <c r="H117" s="480"/>
      <c r="I117" s="480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"/>
      <c r="AA117" s="653"/>
    </row>
    <row r="118" spans="2:27" ht="10.199999999999999" customHeight="1" x14ac:dyDescent="0.25">
      <c r="B118" s="875"/>
      <c r="C118" s="546"/>
      <c r="D118" s="546"/>
      <c r="E118" s="546"/>
      <c r="F118" s="546"/>
      <c r="G118" s="481"/>
      <c r="H118" s="481"/>
      <c r="I118" s="481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653"/>
    </row>
    <row r="119" spans="2:27" ht="10.199999999999999" customHeight="1" x14ac:dyDescent="0.25">
      <c r="B119" s="875" t="s">
        <v>48</v>
      </c>
      <c r="C119" s="546"/>
      <c r="D119" s="546"/>
      <c r="E119" s="4"/>
      <c r="F119" s="930" t="str">
        <f>IF(Dienststellendaten!G56&lt;1,"",Dienststellendaten!G56)</f>
        <v/>
      </c>
      <c r="G119" s="930"/>
      <c r="H119" s="931"/>
      <c r="I119" s="546" t="s">
        <v>50</v>
      </c>
      <c r="J119" s="546"/>
      <c r="K119" s="546"/>
      <c r="L119" s="546"/>
      <c r="M119" s="546"/>
      <c r="N119" s="546"/>
      <c r="O119" s="546"/>
      <c r="P119" s="4"/>
      <c r="Q119" s="4"/>
      <c r="R119" s="546" t="s">
        <v>2</v>
      </c>
      <c r="S119" s="546"/>
      <c r="T119" s="546"/>
      <c r="U119" s="857" t="str">
        <f>IF('Formular 4b_2'!U120&lt;1,"",'Formular 4b_2'!U120)</f>
        <v/>
      </c>
      <c r="V119" s="857"/>
      <c r="W119" s="587"/>
      <c r="X119" s="4"/>
      <c r="Y119" s="4"/>
      <c r="Z119" s="5"/>
      <c r="AA119" s="653"/>
    </row>
    <row r="120" spans="2:27" ht="10.199999999999999" customHeight="1" x14ac:dyDescent="0.25">
      <c r="B120" s="875"/>
      <c r="C120" s="546"/>
      <c r="D120" s="546"/>
      <c r="E120" s="4"/>
      <c r="F120" s="932"/>
      <c r="G120" s="932"/>
      <c r="H120" s="933"/>
      <c r="I120" s="546"/>
      <c r="J120" s="546"/>
      <c r="K120" s="546"/>
      <c r="L120" s="546"/>
      <c r="M120" s="546"/>
      <c r="N120" s="546"/>
      <c r="O120" s="546"/>
      <c r="P120" s="4"/>
      <c r="Q120" s="4"/>
      <c r="R120" s="546"/>
      <c r="S120" s="546"/>
      <c r="T120" s="546"/>
      <c r="U120" s="922"/>
      <c r="V120" s="922"/>
      <c r="W120" s="928"/>
      <c r="X120" s="4"/>
      <c r="Y120" s="4"/>
      <c r="Z120" s="5"/>
      <c r="AA120" s="653"/>
    </row>
    <row r="121" spans="2:27" ht="9.6" customHeight="1" x14ac:dyDescent="0.25">
      <c r="B121" s="40"/>
      <c r="C121" s="473"/>
      <c r="D121" s="473"/>
      <c r="E121" s="473"/>
      <c r="F121" s="29"/>
      <c r="G121" s="29"/>
      <c r="H121" s="29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653"/>
    </row>
    <row r="122" spans="2:27" ht="10.199999999999999" customHeight="1" x14ac:dyDescent="0.25">
      <c r="B122" s="874" t="s">
        <v>49</v>
      </c>
      <c r="C122" s="546"/>
      <c r="D122" s="546"/>
      <c r="E122" s="482"/>
      <c r="F122" s="857" t="str">
        <f>IF(Dienststellendaten!G60&lt;1,"",Dienststellendaten!G60)</f>
        <v/>
      </c>
      <c r="G122" s="881"/>
      <c r="H122" s="882"/>
      <c r="I122" s="4"/>
      <c r="J122" s="4"/>
      <c r="K122" s="4"/>
      <c r="L122" s="4"/>
      <c r="M122" s="4"/>
      <c r="N122" s="4"/>
      <c r="O122" s="4"/>
      <c r="P122" s="4"/>
      <c r="Q122" s="546" t="s">
        <v>51</v>
      </c>
      <c r="R122" s="546"/>
      <c r="S122" s="546"/>
      <c r="T122" s="546"/>
      <c r="U122" s="934" t="str">
        <f>IF(Dienststellendaten!G62&lt;1,"",Dienststellendaten!G62)</f>
        <v/>
      </c>
      <c r="V122" s="934"/>
      <c r="W122" s="574"/>
      <c r="X122" s="4"/>
      <c r="Y122" s="4"/>
      <c r="Z122" s="5"/>
      <c r="AA122" s="653"/>
    </row>
    <row r="123" spans="2:27" ht="10.199999999999999" customHeight="1" x14ac:dyDescent="0.25">
      <c r="B123" s="875"/>
      <c r="C123" s="546"/>
      <c r="D123" s="546"/>
      <c r="E123" s="473"/>
      <c r="F123" s="889"/>
      <c r="G123" s="889"/>
      <c r="H123" s="919"/>
      <c r="I123" s="4"/>
      <c r="J123" s="4"/>
      <c r="K123" s="4"/>
      <c r="L123" s="4"/>
      <c r="M123" s="4"/>
      <c r="N123" s="4"/>
      <c r="O123" s="4"/>
      <c r="P123" s="4"/>
      <c r="Q123" s="546"/>
      <c r="R123" s="546"/>
      <c r="S123" s="546"/>
      <c r="T123" s="546"/>
      <c r="U123" s="935"/>
      <c r="V123" s="935"/>
      <c r="W123" s="527"/>
      <c r="X123" s="4"/>
      <c r="Y123" s="4"/>
      <c r="Z123" s="5"/>
      <c r="AA123" s="653"/>
    </row>
    <row r="124" spans="2:27" ht="10.199999999999999" customHeight="1" thickBot="1" x14ac:dyDescent="0.3">
      <c r="B124" s="41"/>
      <c r="C124" s="42"/>
      <c r="D124" s="42"/>
      <c r="E124" s="42"/>
      <c r="F124" s="43"/>
      <c r="G124" s="43"/>
      <c r="H124" s="43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7"/>
      <c r="AA124" s="653"/>
    </row>
    <row r="125" spans="2:27" ht="10.199999999999999" customHeight="1" x14ac:dyDescent="0.25">
      <c r="B125" s="938" t="s">
        <v>8</v>
      </c>
      <c r="C125" s="938"/>
      <c r="D125" s="938"/>
      <c r="E125" s="938"/>
      <c r="F125" s="938"/>
      <c r="G125" s="938"/>
      <c r="H125" s="938"/>
      <c r="I125" s="938"/>
      <c r="J125" s="938"/>
      <c r="K125" s="938"/>
      <c r="AA125" s="653"/>
    </row>
    <row r="126" spans="2:27" ht="10.199999999999999" customHeight="1" x14ac:dyDescent="0.25">
      <c r="B126" s="938"/>
      <c r="C126" s="938"/>
      <c r="D126" s="938"/>
      <c r="E126" s="938"/>
      <c r="F126" s="938"/>
      <c r="G126" s="938"/>
      <c r="H126" s="938"/>
      <c r="I126" s="938"/>
      <c r="J126" s="938"/>
      <c r="K126" s="938"/>
      <c r="AA126" s="653"/>
    </row>
    <row r="127" spans="2:27" ht="10.199999999999999" customHeight="1" x14ac:dyDescent="0.25">
      <c r="B127" s="610" t="s">
        <v>9</v>
      </c>
      <c r="C127" s="610"/>
      <c r="D127" s="610"/>
      <c r="E127" s="610"/>
      <c r="F127" s="610"/>
      <c r="G127" s="610"/>
      <c r="H127" s="610"/>
      <c r="I127" s="610"/>
      <c r="J127" s="610"/>
      <c r="K127" s="610"/>
      <c r="L127" s="510"/>
      <c r="M127" s="510"/>
      <c r="AA127" s="653"/>
    </row>
    <row r="128" spans="2:27" ht="10.199999999999999" customHeight="1" x14ac:dyDescent="0.25">
      <c r="B128" s="510"/>
      <c r="C128" s="510"/>
      <c r="D128" s="510"/>
      <c r="E128" s="510"/>
      <c r="F128" s="510"/>
      <c r="G128" s="510"/>
      <c r="H128" s="510"/>
      <c r="I128" s="510"/>
      <c r="J128" s="510"/>
      <c r="K128" s="510"/>
      <c r="L128" s="510"/>
      <c r="M128" s="510"/>
      <c r="AA128" s="653"/>
    </row>
    <row r="129" spans="27:27" ht="10.199999999999999" customHeight="1" x14ac:dyDescent="0.25">
      <c r="AA129" s="653"/>
    </row>
    <row r="130" spans="27:27" ht="10.199999999999999" customHeight="1" x14ac:dyDescent="0.25">
      <c r="AA130" s="653"/>
    </row>
    <row r="131" spans="27:27" ht="10.199999999999999" customHeight="1" x14ac:dyDescent="0.25"/>
    <row r="132" spans="27:27" ht="10.199999999999999" customHeight="1" x14ac:dyDescent="0.25"/>
    <row r="133" spans="27:27" ht="10.199999999999999" customHeight="1" x14ac:dyDescent="0.25"/>
    <row r="134" spans="27:27" ht="10.199999999999999" customHeight="1" x14ac:dyDescent="0.25"/>
    <row r="135" spans="27:27" ht="10.199999999999999" customHeight="1" x14ac:dyDescent="0.25"/>
    <row r="136" spans="27:27" ht="10.199999999999999" customHeight="1" x14ac:dyDescent="0.25"/>
    <row r="137" spans="27:27" ht="10.199999999999999" customHeight="1" x14ac:dyDescent="0.25"/>
    <row r="138" spans="27:27" ht="10.199999999999999" customHeight="1" x14ac:dyDescent="0.25"/>
    <row r="139" spans="27:27" ht="10.199999999999999" customHeight="1" x14ac:dyDescent="0.25"/>
    <row r="140" spans="27:27" ht="10.199999999999999" customHeight="1" x14ac:dyDescent="0.25"/>
    <row r="141" spans="27:27" ht="10.199999999999999" customHeight="1" x14ac:dyDescent="0.25"/>
    <row r="142" spans="27:27" ht="10.199999999999999" customHeight="1" x14ac:dyDescent="0.25"/>
    <row r="143" spans="27:27" ht="10.199999999999999" customHeight="1" x14ac:dyDescent="0.25"/>
    <row r="144" spans="27:27" ht="10.199999999999999" customHeight="1" x14ac:dyDescent="0.25"/>
    <row r="145" ht="10.199999999999999" customHeight="1" x14ac:dyDescent="0.25"/>
    <row r="146" ht="10.199999999999999" customHeight="1" x14ac:dyDescent="0.25"/>
    <row r="147" ht="10.199999999999999" customHeight="1" x14ac:dyDescent="0.25"/>
    <row r="148" ht="10.199999999999999" customHeight="1" x14ac:dyDescent="0.25"/>
    <row r="149" ht="10.199999999999999" customHeight="1" x14ac:dyDescent="0.25"/>
    <row r="150" ht="10.199999999999999" customHeight="1" x14ac:dyDescent="0.25"/>
    <row r="151" ht="10.199999999999999" customHeight="1" x14ac:dyDescent="0.25"/>
    <row r="152" ht="10.199999999999999" customHeight="1" x14ac:dyDescent="0.25"/>
    <row r="153" ht="10.199999999999999" customHeight="1" x14ac:dyDescent="0.25"/>
    <row r="154" ht="10.199999999999999" customHeight="1" x14ac:dyDescent="0.25"/>
    <row r="155" ht="10.199999999999999" customHeight="1" x14ac:dyDescent="0.25"/>
    <row r="156" ht="10.199999999999999" customHeight="1" x14ac:dyDescent="0.25"/>
    <row r="157" ht="10.199999999999999" customHeight="1" x14ac:dyDescent="0.25"/>
  </sheetData>
  <sheetProtection algorithmName="SHA-512" hashValue="jz8VLE58NTLSO3SPCIMsBuKCud4yPiUephW2jKuVDKoSkTfIad3KwS4OeLkHsRtWIMONcTlddbmqjaFnogr9/g==" saltValue="k/+4JeHTQRACD3SRES1i7w==" spinCount="100000" sheet="1" selectLockedCells="1"/>
  <mergeCells count="331">
    <mergeCell ref="V6:Y7"/>
    <mergeCell ref="B8:Z9"/>
    <mergeCell ref="B10:Z11"/>
    <mergeCell ref="A13:A15"/>
    <mergeCell ref="B13:F15"/>
    <mergeCell ref="G13:K15"/>
    <mergeCell ref="L13:P15"/>
    <mergeCell ref="Q13:V15"/>
    <mergeCell ref="W13:Y15"/>
    <mergeCell ref="Z13:Z15"/>
    <mergeCell ref="B6:T7"/>
    <mergeCell ref="Z16:Z17"/>
    <mergeCell ref="A18:A19"/>
    <mergeCell ref="B18:F19"/>
    <mergeCell ref="G18:K19"/>
    <mergeCell ref="L18:P19"/>
    <mergeCell ref="Q18:V19"/>
    <mergeCell ref="W18:Y19"/>
    <mergeCell ref="Z18:Z19"/>
    <mergeCell ref="A16:A17"/>
    <mergeCell ref="B16:F17"/>
    <mergeCell ref="G16:K17"/>
    <mergeCell ref="L16:P17"/>
    <mergeCell ref="Q16:V17"/>
    <mergeCell ref="W16:Y17"/>
    <mergeCell ref="Z20:Z21"/>
    <mergeCell ref="A22:A23"/>
    <mergeCell ref="B22:F23"/>
    <mergeCell ref="G22:K23"/>
    <mergeCell ref="L22:P23"/>
    <mergeCell ref="Q22:V23"/>
    <mergeCell ref="W22:Y23"/>
    <mergeCell ref="Z22:Z23"/>
    <mergeCell ref="A20:A21"/>
    <mergeCell ref="B20:F21"/>
    <mergeCell ref="G20:K21"/>
    <mergeCell ref="L20:P21"/>
    <mergeCell ref="Q20:V21"/>
    <mergeCell ref="W20:Y21"/>
    <mergeCell ref="Z24:Z25"/>
    <mergeCell ref="A26:A27"/>
    <mergeCell ref="B26:F27"/>
    <mergeCell ref="G26:K27"/>
    <mergeCell ref="L26:P27"/>
    <mergeCell ref="Q26:V27"/>
    <mergeCell ref="W26:Y27"/>
    <mergeCell ref="Z26:Z27"/>
    <mergeCell ref="A24:A25"/>
    <mergeCell ref="B24:F25"/>
    <mergeCell ref="G24:K25"/>
    <mergeCell ref="L24:P25"/>
    <mergeCell ref="Q24:V25"/>
    <mergeCell ref="W24:Y25"/>
    <mergeCell ref="Z28:Z29"/>
    <mergeCell ref="A30:A31"/>
    <mergeCell ref="B30:F31"/>
    <mergeCell ref="G30:K31"/>
    <mergeCell ref="L30:P31"/>
    <mergeCell ref="Q30:V31"/>
    <mergeCell ref="W30:Y31"/>
    <mergeCell ref="Z30:Z31"/>
    <mergeCell ref="A28:A29"/>
    <mergeCell ref="B28:F29"/>
    <mergeCell ref="G28:K29"/>
    <mergeCell ref="L28:P29"/>
    <mergeCell ref="Q28:V29"/>
    <mergeCell ref="W28:Y29"/>
    <mergeCell ref="Z32:Z33"/>
    <mergeCell ref="A34:A35"/>
    <mergeCell ref="B34:F35"/>
    <mergeCell ref="G34:K35"/>
    <mergeCell ref="L34:P35"/>
    <mergeCell ref="Q34:V35"/>
    <mergeCell ref="W34:Y35"/>
    <mergeCell ref="Z34:Z35"/>
    <mergeCell ref="A32:A33"/>
    <mergeCell ref="B32:F33"/>
    <mergeCell ref="G32:K33"/>
    <mergeCell ref="L32:P33"/>
    <mergeCell ref="Q32:V33"/>
    <mergeCell ref="W32:Y33"/>
    <mergeCell ref="Z36:Z37"/>
    <mergeCell ref="A38:A39"/>
    <mergeCell ref="B38:F39"/>
    <mergeCell ref="G38:K39"/>
    <mergeCell ref="L38:P39"/>
    <mergeCell ref="Q38:V39"/>
    <mergeCell ref="W38:Y39"/>
    <mergeCell ref="Z38:Z39"/>
    <mergeCell ref="A36:A37"/>
    <mergeCell ref="B36:F37"/>
    <mergeCell ref="G36:K37"/>
    <mergeCell ref="L36:P37"/>
    <mergeCell ref="Q36:V37"/>
    <mergeCell ref="W36:Y37"/>
    <mergeCell ref="Z40:Z41"/>
    <mergeCell ref="A42:A43"/>
    <mergeCell ref="B42:F43"/>
    <mergeCell ref="G42:K43"/>
    <mergeCell ref="L42:P43"/>
    <mergeCell ref="Q42:V43"/>
    <mergeCell ref="W42:Y43"/>
    <mergeCell ref="Z42:Z43"/>
    <mergeCell ref="A40:A41"/>
    <mergeCell ref="B40:F41"/>
    <mergeCell ref="G40:K41"/>
    <mergeCell ref="L40:P41"/>
    <mergeCell ref="Q40:V41"/>
    <mergeCell ref="W40:Y41"/>
    <mergeCell ref="Z44:Z45"/>
    <mergeCell ref="A46:A47"/>
    <mergeCell ref="B46:F47"/>
    <mergeCell ref="G46:K47"/>
    <mergeCell ref="L46:P47"/>
    <mergeCell ref="Q46:V47"/>
    <mergeCell ref="W46:Y47"/>
    <mergeCell ref="Z46:Z47"/>
    <mergeCell ref="A44:A45"/>
    <mergeCell ref="B44:F45"/>
    <mergeCell ref="G44:K45"/>
    <mergeCell ref="L44:P45"/>
    <mergeCell ref="Q44:V45"/>
    <mergeCell ref="W44:Y45"/>
    <mergeCell ref="Z48:Z49"/>
    <mergeCell ref="A50:A51"/>
    <mergeCell ref="B50:F51"/>
    <mergeCell ref="G50:K51"/>
    <mergeCell ref="L50:P51"/>
    <mergeCell ref="Q50:V51"/>
    <mergeCell ref="W50:Y51"/>
    <mergeCell ref="Z50:Z51"/>
    <mergeCell ref="A48:A49"/>
    <mergeCell ref="B48:F49"/>
    <mergeCell ref="G48:K49"/>
    <mergeCell ref="L48:P49"/>
    <mergeCell ref="Q48:V49"/>
    <mergeCell ref="W48:Y49"/>
    <mergeCell ref="Z52:Z53"/>
    <mergeCell ref="A54:A55"/>
    <mergeCell ref="B54:F55"/>
    <mergeCell ref="G54:K55"/>
    <mergeCell ref="L54:P55"/>
    <mergeCell ref="Q54:V55"/>
    <mergeCell ref="W54:Y55"/>
    <mergeCell ref="Z54:Z55"/>
    <mergeCell ref="A52:A53"/>
    <mergeCell ref="B52:F53"/>
    <mergeCell ref="G52:K53"/>
    <mergeCell ref="L52:P53"/>
    <mergeCell ref="Q52:V53"/>
    <mergeCell ref="W52:Y53"/>
    <mergeCell ref="Z56:Z57"/>
    <mergeCell ref="A58:A59"/>
    <mergeCell ref="B58:F59"/>
    <mergeCell ref="G58:K59"/>
    <mergeCell ref="L58:P59"/>
    <mergeCell ref="Q58:V59"/>
    <mergeCell ref="W58:Y59"/>
    <mergeCell ref="Z58:Z59"/>
    <mergeCell ref="A56:A57"/>
    <mergeCell ref="B56:F57"/>
    <mergeCell ref="G56:K57"/>
    <mergeCell ref="L56:P57"/>
    <mergeCell ref="Q56:V57"/>
    <mergeCell ref="W56:Y57"/>
    <mergeCell ref="Z60:Z61"/>
    <mergeCell ref="A62:A63"/>
    <mergeCell ref="B62:F63"/>
    <mergeCell ref="G62:K63"/>
    <mergeCell ref="L62:P63"/>
    <mergeCell ref="Q62:V63"/>
    <mergeCell ref="W62:Y63"/>
    <mergeCell ref="Z62:Z63"/>
    <mergeCell ref="A60:A61"/>
    <mergeCell ref="B60:F61"/>
    <mergeCell ref="G60:K61"/>
    <mergeCell ref="L60:P61"/>
    <mergeCell ref="Q60:V61"/>
    <mergeCell ref="W60:Y61"/>
    <mergeCell ref="Z64:Z65"/>
    <mergeCell ref="A66:A67"/>
    <mergeCell ref="B66:F67"/>
    <mergeCell ref="G66:K67"/>
    <mergeCell ref="L66:P67"/>
    <mergeCell ref="Q66:V67"/>
    <mergeCell ref="W66:Y67"/>
    <mergeCell ref="Z66:Z67"/>
    <mergeCell ref="A64:A65"/>
    <mergeCell ref="B64:F65"/>
    <mergeCell ref="G64:K65"/>
    <mergeCell ref="L64:P65"/>
    <mergeCell ref="Q64:V65"/>
    <mergeCell ref="W64:Y65"/>
    <mergeCell ref="Z68:Z69"/>
    <mergeCell ref="A70:A71"/>
    <mergeCell ref="B70:F71"/>
    <mergeCell ref="G70:K71"/>
    <mergeCell ref="L70:P71"/>
    <mergeCell ref="Q70:V71"/>
    <mergeCell ref="W70:Y71"/>
    <mergeCell ref="Z70:Z71"/>
    <mergeCell ref="A68:A69"/>
    <mergeCell ref="B68:F69"/>
    <mergeCell ref="G68:K69"/>
    <mergeCell ref="L68:P69"/>
    <mergeCell ref="Q68:V69"/>
    <mergeCell ref="W68:Y69"/>
    <mergeCell ref="Z72:Z73"/>
    <mergeCell ref="A74:A75"/>
    <mergeCell ref="B74:F75"/>
    <mergeCell ref="G74:K75"/>
    <mergeCell ref="L74:P75"/>
    <mergeCell ref="Q74:V75"/>
    <mergeCell ref="W74:Y75"/>
    <mergeCell ref="Z74:Z75"/>
    <mergeCell ref="A72:A73"/>
    <mergeCell ref="B72:F73"/>
    <mergeCell ref="G72:K73"/>
    <mergeCell ref="L72:P73"/>
    <mergeCell ref="Q72:V73"/>
    <mergeCell ref="W72:Y73"/>
    <mergeCell ref="Z76:Z77"/>
    <mergeCell ref="A78:A79"/>
    <mergeCell ref="B78:F79"/>
    <mergeCell ref="G78:K79"/>
    <mergeCell ref="L78:P79"/>
    <mergeCell ref="Q78:V79"/>
    <mergeCell ref="W78:Y79"/>
    <mergeCell ref="Z78:Z79"/>
    <mergeCell ref="A76:A77"/>
    <mergeCell ref="B76:F77"/>
    <mergeCell ref="G76:K77"/>
    <mergeCell ref="L76:P77"/>
    <mergeCell ref="Q76:V77"/>
    <mergeCell ref="W76:Y77"/>
    <mergeCell ref="Z80:Z81"/>
    <mergeCell ref="A82:A83"/>
    <mergeCell ref="B82:F83"/>
    <mergeCell ref="G82:K83"/>
    <mergeCell ref="L82:P83"/>
    <mergeCell ref="Q82:V83"/>
    <mergeCell ref="W82:Y83"/>
    <mergeCell ref="Z82:Z83"/>
    <mergeCell ref="A80:A81"/>
    <mergeCell ref="B80:F81"/>
    <mergeCell ref="G80:K81"/>
    <mergeCell ref="L80:P81"/>
    <mergeCell ref="Q80:V81"/>
    <mergeCell ref="W80:Y81"/>
    <mergeCell ref="B97:L98"/>
    <mergeCell ref="N97:O98"/>
    <mergeCell ref="B100:L101"/>
    <mergeCell ref="Z84:Z85"/>
    <mergeCell ref="A84:A85"/>
    <mergeCell ref="B84:F85"/>
    <mergeCell ref="G84:K85"/>
    <mergeCell ref="L84:P85"/>
    <mergeCell ref="Q84:V85"/>
    <mergeCell ref="W84:Y85"/>
    <mergeCell ref="N100:O101"/>
    <mergeCell ref="Q100:R101"/>
    <mergeCell ref="A86:A87"/>
    <mergeCell ref="B86:F87"/>
    <mergeCell ref="G86:K87"/>
    <mergeCell ref="L86:P87"/>
    <mergeCell ref="Q86:V87"/>
    <mergeCell ref="W86:Y87"/>
    <mergeCell ref="Z86:Z87"/>
    <mergeCell ref="A88:A89"/>
    <mergeCell ref="B88:F89"/>
    <mergeCell ref="G88:K89"/>
    <mergeCell ref="L88:P89"/>
    <mergeCell ref="Q88:V89"/>
    <mergeCell ref="F119:H120"/>
    <mergeCell ref="I119:O120"/>
    <mergeCell ref="R119:T120"/>
    <mergeCell ref="U119:W120"/>
    <mergeCell ref="B108:M109"/>
    <mergeCell ref="B112:G113"/>
    <mergeCell ref="J112:O113"/>
    <mergeCell ref="R112:W113"/>
    <mergeCell ref="B115:G115"/>
    <mergeCell ref="J115:O115"/>
    <mergeCell ref="R115:W115"/>
    <mergeCell ref="B103:L104"/>
    <mergeCell ref="N103:O104"/>
    <mergeCell ref="Q103:R104"/>
    <mergeCell ref="AB104:AC104"/>
    <mergeCell ref="B122:D123"/>
    <mergeCell ref="F122:H123"/>
    <mergeCell ref="Q122:T123"/>
    <mergeCell ref="U122:W123"/>
    <mergeCell ref="B106:R107"/>
    <mergeCell ref="S106:U107"/>
    <mergeCell ref="V106:Z107"/>
    <mergeCell ref="AA1:AA130"/>
    <mergeCell ref="B2:C3"/>
    <mergeCell ref="E2:G3"/>
    <mergeCell ref="I2:S3"/>
    <mergeCell ref="V2:Y3"/>
    <mergeCell ref="B4:D4"/>
    <mergeCell ref="E4:G4"/>
    <mergeCell ref="I4:S4"/>
    <mergeCell ref="V4:Y5"/>
    <mergeCell ref="B125:K126"/>
    <mergeCell ref="B127:M128"/>
    <mergeCell ref="B117:F118"/>
    <mergeCell ref="B119:D120"/>
    <mergeCell ref="W88:Y89"/>
    <mergeCell ref="Z88:Z89"/>
    <mergeCell ref="A90:A91"/>
    <mergeCell ref="B90:F91"/>
    <mergeCell ref="G90:K91"/>
    <mergeCell ref="L90:P91"/>
    <mergeCell ref="Q90:V91"/>
    <mergeCell ref="W90:Y91"/>
    <mergeCell ref="Z90:Z91"/>
    <mergeCell ref="A92:A93"/>
    <mergeCell ref="B92:F93"/>
    <mergeCell ref="G92:K93"/>
    <mergeCell ref="L92:P93"/>
    <mergeCell ref="Q92:V93"/>
    <mergeCell ref="W92:Y93"/>
    <mergeCell ref="Z92:Z93"/>
    <mergeCell ref="A94:A95"/>
    <mergeCell ref="B94:F95"/>
    <mergeCell ref="G94:K95"/>
    <mergeCell ref="L94:P95"/>
    <mergeCell ref="Q94:V95"/>
    <mergeCell ref="W94:Y95"/>
    <mergeCell ref="Z94:Z95"/>
  </mergeCells>
  <pageMargins left="0.7" right="0.7" top="0.78740157499999996" bottom="0.78740157499999996" header="0.3" footer="0.3"/>
  <pageSetup paperSize="9" scale="6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6">
    <tabColor theme="3" tint="0.39997558519241921"/>
  </sheetPr>
  <dimension ref="A1:AL135"/>
  <sheetViews>
    <sheetView showGridLines="0" topLeftCell="A28" zoomScaleNormal="100" workbookViewId="0">
      <selection activeCell="R24" sqref="R24:W25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652" t="s">
        <v>466</v>
      </c>
    </row>
    <row r="2" spans="1:27" ht="10.199999999999999" customHeight="1" x14ac:dyDescent="0.25">
      <c r="A2" s="50"/>
      <c r="B2" s="954" t="s">
        <v>61</v>
      </c>
      <c r="C2" s="955"/>
      <c r="D2" s="955"/>
      <c r="E2" s="955"/>
      <c r="F2" s="955"/>
      <c r="G2" s="955"/>
      <c r="H2" s="955"/>
      <c r="I2" s="73"/>
      <c r="J2" s="74"/>
      <c r="K2" s="75"/>
      <c r="L2" s="51"/>
      <c r="M2" s="51"/>
      <c r="N2" s="51"/>
      <c r="O2" s="51"/>
      <c r="P2" s="51"/>
      <c r="Q2" s="51"/>
      <c r="R2" s="51"/>
      <c r="S2" s="51"/>
      <c r="T2" s="51"/>
      <c r="U2" s="51"/>
      <c r="V2" s="676" t="s">
        <v>62</v>
      </c>
      <c r="W2" s="530"/>
      <c r="X2" s="530"/>
      <c r="Y2" s="530"/>
      <c r="Z2" s="50"/>
      <c r="AA2" s="653"/>
    </row>
    <row r="3" spans="1:27" ht="10.199999999999999" customHeight="1" x14ac:dyDescent="0.25">
      <c r="A3" s="50"/>
      <c r="B3" s="956"/>
      <c r="C3" s="957"/>
      <c r="D3" s="957"/>
      <c r="E3" s="957"/>
      <c r="F3" s="957"/>
      <c r="G3" s="957"/>
      <c r="H3" s="957"/>
      <c r="I3" s="50"/>
      <c r="J3" s="50"/>
      <c r="K3" s="76"/>
      <c r="L3" s="50"/>
      <c r="M3" s="50"/>
      <c r="N3" s="50"/>
      <c r="O3" s="50"/>
      <c r="P3" s="50"/>
      <c r="Q3" s="50"/>
      <c r="R3" s="50"/>
      <c r="S3" s="50"/>
      <c r="T3" s="50"/>
      <c r="U3" s="50"/>
      <c r="V3" s="530"/>
      <c r="W3" s="530"/>
      <c r="X3" s="530"/>
      <c r="Y3" s="530"/>
      <c r="Z3" s="50"/>
      <c r="AA3" s="653"/>
    </row>
    <row r="4" spans="1:27" ht="10.199999999999999" customHeight="1" x14ac:dyDescent="0.25">
      <c r="A4" s="50"/>
      <c r="B4" s="961" t="str">
        <f>IF(Dienststellendaten!D5&lt;1,"",Dienststellendaten!D5)</f>
        <v/>
      </c>
      <c r="C4" s="966"/>
      <c r="D4" s="966"/>
      <c r="E4" s="966"/>
      <c r="F4" s="966"/>
      <c r="G4" s="966"/>
      <c r="H4" s="966"/>
      <c r="I4" s="966"/>
      <c r="J4" s="966"/>
      <c r="K4" s="967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0"/>
      <c r="X4" s="50"/>
      <c r="Y4" s="50"/>
      <c r="Z4" s="50"/>
      <c r="AA4" s="653"/>
    </row>
    <row r="5" spans="1:27" ht="10.199999999999999" customHeight="1" x14ac:dyDescent="0.25">
      <c r="A5" s="50"/>
      <c r="B5" s="968"/>
      <c r="C5" s="969"/>
      <c r="D5" s="969"/>
      <c r="E5" s="969"/>
      <c r="F5" s="969"/>
      <c r="G5" s="969"/>
      <c r="H5" s="969"/>
      <c r="I5" s="969"/>
      <c r="J5" s="969"/>
      <c r="K5" s="97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653"/>
    </row>
    <row r="6" spans="1:27" ht="9.6" customHeight="1" x14ac:dyDescent="0.25">
      <c r="A6" s="50"/>
      <c r="B6" s="958" t="str">
        <f>IF(Dienststellendaten!D7&lt;1,"",Dienststellendaten!D7)</f>
        <v/>
      </c>
      <c r="C6" s="959"/>
      <c r="D6" s="959"/>
      <c r="E6" s="959"/>
      <c r="F6" s="959"/>
      <c r="G6" s="959"/>
      <c r="H6" s="959"/>
      <c r="I6" s="959"/>
      <c r="J6" s="959"/>
      <c r="K6" s="96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653"/>
    </row>
    <row r="7" spans="1:27" ht="10.199999999999999" customHeight="1" x14ac:dyDescent="0.25">
      <c r="A7" s="50"/>
      <c r="B7" s="958"/>
      <c r="C7" s="959"/>
      <c r="D7" s="959"/>
      <c r="E7" s="959"/>
      <c r="F7" s="959"/>
      <c r="G7" s="959"/>
      <c r="H7" s="959"/>
      <c r="I7" s="959"/>
      <c r="J7" s="959"/>
      <c r="K7" s="960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653"/>
    </row>
    <row r="8" spans="1:27" ht="10.199999999999999" customHeight="1" x14ac:dyDescent="0.25">
      <c r="A8" s="50"/>
      <c r="B8" s="10"/>
      <c r="C8" s="4"/>
      <c r="D8" s="4"/>
      <c r="E8" s="4"/>
      <c r="F8" s="4"/>
      <c r="G8" s="4"/>
      <c r="H8" s="4"/>
      <c r="I8" s="4"/>
      <c r="J8" s="4"/>
      <c r="K8" s="11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653"/>
    </row>
    <row r="9" spans="1:27" ht="10.199999999999999" customHeight="1" x14ac:dyDescent="0.25">
      <c r="A9" s="50"/>
      <c r="B9" s="961" t="str">
        <f>IF(Dienststellendaten!D9&lt;1,"",Dienststellendaten!D9)</f>
        <v/>
      </c>
      <c r="C9" s="962"/>
      <c r="D9" s="962"/>
      <c r="E9" s="962"/>
      <c r="F9" s="962"/>
      <c r="G9" s="962"/>
      <c r="H9" s="962"/>
      <c r="I9" s="962"/>
      <c r="J9" s="962"/>
      <c r="K9" s="963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653"/>
    </row>
    <row r="10" spans="1:27" ht="10.199999999999999" customHeight="1" x14ac:dyDescent="0.25">
      <c r="A10" s="50"/>
      <c r="B10" s="964"/>
      <c r="C10" s="962"/>
      <c r="D10" s="962"/>
      <c r="E10" s="962"/>
      <c r="F10" s="962"/>
      <c r="G10" s="962"/>
      <c r="H10" s="962"/>
      <c r="I10" s="962"/>
      <c r="J10" s="962"/>
      <c r="K10" s="963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653"/>
    </row>
    <row r="11" spans="1:27" ht="10.199999999999999" customHeight="1" x14ac:dyDescent="0.25">
      <c r="A11" s="50"/>
      <c r="B11" s="14"/>
      <c r="C11" s="12"/>
      <c r="D11" s="12"/>
      <c r="E11" s="12"/>
      <c r="F11" s="12"/>
      <c r="G11" s="12"/>
      <c r="H11" s="12"/>
      <c r="I11" s="12"/>
      <c r="J11" s="12"/>
      <c r="K11" s="13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653"/>
    </row>
    <row r="12" spans="1:27" ht="10.199999999999999" customHeight="1" x14ac:dyDescent="0.25">
      <c r="A12" s="50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653"/>
    </row>
    <row r="13" spans="1:27" ht="10.199999999999999" customHeight="1" x14ac:dyDescent="0.25">
      <c r="A13" s="50"/>
      <c r="B13" s="54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653"/>
    </row>
    <row r="14" spans="1:27" ht="10.199999999999999" customHeigh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653"/>
    </row>
    <row r="15" spans="1:27" ht="10.199999999999999" customHeight="1" x14ac:dyDescent="0.25">
      <c r="A15" s="15"/>
      <c r="B15" s="971"/>
      <c r="C15" s="972"/>
      <c r="D15" s="972"/>
      <c r="G15" s="57"/>
      <c r="H15" s="57"/>
      <c r="I15" s="57"/>
      <c r="J15" s="57"/>
      <c r="K15" s="57"/>
      <c r="L15" s="58"/>
      <c r="M15" s="15"/>
      <c r="N15" s="15"/>
      <c r="O15" s="15"/>
      <c r="P15" s="15"/>
      <c r="Q15" s="58"/>
      <c r="R15" s="15"/>
      <c r="S15" s="15"/>
      <c r="T15" s="15"/>
      <c r="U15" s="15"/>
      <c r="V15" s="15"/>
      <c r="W15" s="58"/>
      <c r="X15" s="15"/>
      <c r="Y15" s="15"/>
      <c r="Z15" s="58"/>
      <c r="AA15" s="653"/>
    </row>
    <row r="16" spans="1:27" ht="10.199999999999999" customHeight="1" x14ac:dyDescent="0.25">
      <c r="A16" s="15"/>
      <c r="B16" s="972"/>
      <c r="C16" s="972"/>
      <c r="D16" s="972"/>
      <c r="G16" s="57"/>
      <c r="H16" s="57"/>
      <c r="I16" s="57"/>
      <c r="J16" s="57"/>
      <c r="K16" s="57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653"/>
    </row>
    <row r="17" spans="1:29" ht="10.199999999999999" customHeight="1" x14ac:dyDescent="0.25">
      <c r="A17" s="50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653"/>
    </row>
    <row r="18" spans="1:29" ht="10.199999999999999" customHeight="1" x14ac:dyDescent="0.25">
      <c r="A18" s="59"/>
      <c r="B18" s="951"/>
      <c r="C18" s="952"/>
      <c r="D18" s="952"/>
      <c r="E18" s="952"/>
      <c r="F18" s="952"/>
      <c r="G18" s="952"/>
      <c r="H18" s="952"/>
      <c r="I18" s="952"/>
      <c r="J18" s="952"/>
      <c r="K18" s="952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15"/>
      <c r="AA18" s="653"/>
    </row>
    <row r="19" spans="1:29" ht="10.199999999999999" customHeight="1" x14ac:dyDescent="0.25">
      <c r="A19" s="59"/>
      <c r="B19" s="973"/>
      <c r="C19" s="973"/>
      <c r="D19" s="973"/>
      <c r="E19" s="973"/>
      <c r="F19" s="973"/>
      <c r="G19" s="973"/>
      <c r="H19" s="973"/>
      <c r="I19" s="973"/>
      <c r="J19" s="973"/>
      <c r="K19" s="973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15"/>
      <c r="AA19" s="653"/>
    </row>
    <row r="20" spans="1:29" ht="10.199999999999999" customHeight="1" x14ac:dyDescent="0.25">
      <c r="A20" s="59"/>
      <c r="B20" s="60"/>
      <c r="C20" s="60"/>
      <c r="D20" s="60"/>
      <c r="E20" s="78" t="s">
        <v>69</v>
      </c>
      <c r="F20" s="77"/>
      <c r="G20" s="77"/>
      <c r="H20" s="77"/>
      <c r="I20" s="77"/>
      <c r="J20" s="60"/>
      <c r="K20" s="60"/>
      <c r="L20" s="61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15"/>
      <c r="AA20" s="653"/>
    </row>
    <row r="21" spans="1:29" ht="10.199999999999999" customHeight="1" x14ac:dyDescent="0.25">
      <c r="A21" s="59"/>
      <c r="B21" s="951"/>
      <c r="C21" s="952"/>
      <c r="D21" s="952"/>
      <c r="E21" s="952"/>
      <c r="F21" s="952"/>
      <c r="G21" s="952"/>
      <c r="H21" s="952"/>
      <c r="I21" s="952"/>
      <c r="J21" s="952"/>
      <c r="K21" s="952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15"/>
      <c r="AA21" s="653"/>
    </row>
    <row r="22" spans="1:29" ht="10.199999999999999" customHeight="1" x14ac:dyDescent="0.25">
      <c r="A22" s="59"/>
      <c r="B22" s="973"/>
      <c r="C22" s="973"/>
      <c r="D22" s="973"/>
      <c r="E22" s="973"/>
      <c r="F22" s="973"/>
      <c r="G22" s="973"/>
      <c r="H22" s="973"/>
      <c r="I22" s="973"/>
      <c r="J22" s="973"/>
      <c r="K22" s="973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15"/>
      <c r="AA22" s="653"/>
    </row>
    <row r="23" spans="1:29" ht="10.199999999999999" customHeight="1" x14ac:dyDescent="0.25">
      <c r="A23" s="59"/>
      <c r="B23" s="60"/>
      <c r="C23" s="60"/>
      <c r="D23" s="60"/>
      <c r="E23" s="77" t="s">
        <v>68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15"/>
      <c r="AA23" s="653"/>
    </row>
    <row r="24" spans="1:29" ht="10.199999999999999" customHeight="1" x14ac:dyDescent="0.25">
      <c r="A24" s="59"/>
      <c r="B24" s="951"/>
      <c r="C24" s="952"/>
      <c r="D24" s="952"/>
      <c r="E24" s="952"/>
      <c r="F24" s="952"/>
      <c r="G24" s="952"/>
      <c r="H24" s="952"/>
      <c r="I24" s="952"/>
      <c r="J24" s="952"/>
      <c r="K24" s="952"/>
      <c r="N24" s="60"/>
      <c r="O24" s="60"/>
      <c r="P24" s="60"/>
      <c r="Q24" s="60"/>
      <c r="R24" s="974"/>
      <c r="S24" s="975"/>
      <c r="T24" s="975"/>
      <c r="U24" s="975"/>
      <c r="V24" s="975"/>
      <c r="W24" s="975"/>
      <c r="X24" s="60"/>
      <c r="Y24" s="60"/>
      <c r="Z24" s="15"/>
      <c r="AA24" s="653"/>
    </row>
    <row r="25" spans="1:29" ht="10.199999999999999" customHeight="1" x14ac:dyDescent="0.25">
      <c r="A25" s="59"/>
      <c r="B25" s="952"/>
      <c r="C25" s="952"/>
      <c r="D25" s="952"/>
      <c r="E25" s="952"/>
      <c r="F25" s="952"/>
      <c r="G25" s="952"/>
      <c r="H25" s="952"/>
      <c r="I25" s="952"/>
      <c r="J25" s="952"/>
      <c r="K25" s="952"/>
      <c r="N25" s="60"/>
      <c r="O25" s="60"/>
      <c r="P25" s="60"/>
      <c r="Q25" s="60"/>
      <c r="R25" s="976"/>
      <c r="S25" s="976"/>
      <c r="T25" s="976"/>
      <c r="U25" s="976"/>
      <c r="V25" s="976"/>
      <c r="W25" s="976"/>
      <c r="X25" s="60"/>
      <c r="Y25" s="60"/>
      <c r="Z25" s="15"/>
      <c r="AA25" s="653"/>
    </row>
    <row r="26" spans="1:29" ht="10.199999999999999" customHeight="1" x14ac:dyDescent="0.25">
      <c r="A26" s="59"/>
      <c r="B26" s="60"/>
      <c r="C26" s="60"/>
      <c r="D26" s="60"/>
      <c r="E26" s="77" t="s">
        <v>70</v>
      </c>
      <c r="F26" s="60"/>
      <c r="G26" s="60"/>
      <c r="H26" s="60"/>
      <c r="I26" s="60"/>
      <c r="J26" s="60"/>
      <c r="K26" s="60"/>
      <c r="L26" s="61"/>
      <c r="M26" s="60"/>
      <c r="N26" s="60"/>
      <c r="O26" s="60"/>
      <c r="P26" s="60"/>
      <c r="Q26" s="60"/>
      <c r="R26" s="60"/>
      <c r="S26" s="60"/>
      <c r="T26" s="977" t="s">
        <v>122</v>
      </c>
      <c r="U26" s="978"/>
      <c r="V26" s="60"/>
      <c r="W26" s="60"/>
      <c r="X26" s="60"/>
      <c r="Y26" s="60"/>
      <c r="Z26" s="15"/>
      <c r="AA26" s="653"/>
    </row>
    <row r="27" spans="1:29" ht="10.199999999999999" customHeight="1" x14ac:dyDescent="0.25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15"/>
      <c r="AA27" s="653"/>
    </row>
    <row r="28" spans="1:29" ht="10.199999999999999" customHeight="1" x14ac:dyDescent="0.25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1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15"/>
      <c r="AA28" s="653"/>
      <c r="AB28" s="45"/>
      <c r="AC28" s="45"/>
    </row>
    <row r="29" spans="1:29" ht="10.199999999999999" customHeight="1" x14ac:dyDescent="0.25">
      <c r="A29" s="59"/>
      <c r="B29" s="953" t="s">
        <v>470</v>
      </c>
      <c r="C29" s="521"/>
      <c r="D29" s="521"/>
      <c r="E29" s="521"/>
      <c r="F29" s="521"/>
      <c r="G29" s="521"/>
      <c r="H29" s="521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15"/>
      <c r="AA29" s="653"/>
    </row>
    <row r="30" spans="1:29" ht="10.199999999999999" customHeight="1" x14ac:dyDescent="0.25">
      <c r="A30" s="59"/>
      <c r="B30" s="521"/>
      <c r="C30" s="521"/>
      <c r="D30" s="521"/>
      <c r="E30" s="521"/>
      <c r="F30" s="521"/>
      <c r="G30" s="521"/>
      <c r="H30" s="521"/>
      <c r="I30" s="60"/>
      <c r="J30" s="60"/>
      <c r="K30" s="60"/>
      <c r="L30" s="61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15"/>
      <c r="AA30" s="653"/>
    </row>
    <row r="31" spans="1:29" ht="10.199999999999999" customHeight="1" x14ac:dyDescent="0.25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15"/>
      <c r="AA31" s="653"/>
    </row>
    <row r="32" spans="1:29" ht="10.199999999999999" customHeight="1" x14ac:dyDescent="0.25">
      <c r="A32" s="59"/>
      <c r="B32" s="953" t="s">
        <v>71</v>
      </c>
      <c r="C32" s="896"/>
      <c r="D32" s="896"/>
      <c r="E32" s="896"/>
      <c r="F32" s="896"/>
      <c r="G32" s="896"/>
      <c r="H32" s="896"/>
      <c r="I32" s="896"/>
      <c r="J32" s="896"/>
      <c r="K32" s="896"/>
      <c r="L32" s="896"/>
      <c r="M32" s="896"/>
      <c r="N32" s="896"/>
      <c r="O32" s="896"/>
      <c r="P32" s="896"/>
      <c r="Q32" s="521"/>
      <c r="R32" s="521"/>
      <c r="S32" s="510"/>
      <c r="T32" s="60"/>
      <c r="U32" s="60"/>
      <c r="V32" s="60"/>
      <c r="W32" s="60"/>
      <c r="X32" s="60"/>
      <c r="Y32" s="60"/>
      <c r="Z32" s="15"/>
      <c r="AA32" s="653"/>
    </row>
    <row r="33" spans="1:27" ht="10.199999999999999" customHeight="1" x14ac:dyDescent="0.25">
      <c r="A33" s="59"/>
      <c r="B33" s="896"/>
      <c r="C33" s="896"/>
      <c r="D33" s="896"/>
      <c r="E33" s="896"/>
      <c r="F33" s="896"/>
      <c r="G33" s="896"/>
      <c r="H33" s="896"/>
      <c r="I33" s="896"/>
      <c r="J33" s="896"/>
      <c r="K33" s="896"/>
      <c r="L33" s="896"/>
      <c r="M33" s="896"/>
      <c r="N33" s="896"/>
      <c r="O33" s="896"/>
      <c r="P33" s="896"/>
      <c r="Q33" s="521"/>
      <c r="R33" s="521"/>
      <c r="S33" s="510"/>
      <c r="T33" s="60"/>
      <c r="U33" s="60"/>
      <c r="V33" s="60"/>
      <c r="W33" s="60"/>
      <c r="X33" s="60"/>
      <c r="Y33" s="60"/>
      <c r="Z33" s="15"/>
      <c r="AA33" s="653"/>
    </row>
    <row r="34" spans="1:27" ht="10.199999999999999" customHeight="1" x14ac:dyDescent="0.25">
      <c r="A34" s="59"/>
      <c r="B34" s="79"/>
      <c r="C34" s="953" t="s">
        <v>72</v>
      </c>
      <c r="D34" s="521"/>
      <c r="E34" s="521"/>
      <c r="F34" s="521"/>
      <c r="G34" s="521"/>
      <c r="H34" s="521"/>
      <c r="I34" s="521"/>
      <c r="J34" s="521"/>
      <c r="K34" s="521"/>
      <c r="L34" s="521"/>
      <c r="M34" s="521"/>
      <c r="N34" s="521"/>
      <c r="O34" s="521"/>
      <c r="P34" s="79"/>
      <c r="Q34" s="79"/>
      <c r="R34" s="79"/>
      <c r="S34" s="60"/>
      <c r="T34" s="60"/>
      <c r="U34" s="60"/>
      <c r="V34" s="60"/>
      <c r="W34" s="60"/>
      <c r="X34" s="60"/>
      <c r="Y34" s="60"/>
      <c r="Z34" s="15"/>
      <c r="AA34" s="653"/>
    </row>
    <row r="35" spans="1:27" ht="10.199999999999999" customHeight="1" x14ac:dyDescent="0.4">
      <c r="A35" s="59"/>
      <c r="B35" s="82"/>
      <c r="C35" s="521"/>
      <c r="D35" s="521"/>
      <c r="E35" s="521"/>
      <c r="F35" s="521"/>
      <c r="G35" s="521"/>
      <c r="H35" s="521"/>
      <c r="I35" s="521"/>
      <c r="J35" s="521"/>
      <c r="K35" s="521"/>
      <c r="L35" s="521"/>
      <c r="M35" s="521"/>
      <c r="N35" s="521"/>
      <c r="O35" s="521"/>
      <c r="P35" s="79"/>
      <c r="Q35" s="79"/>
      <c r="R35" s="79"/>
      <c r="S35" s="60"/>
      <c r="T35" s="60"/>
      <c r="U35" s="60"/>
      <c r="V35" s="60"/>
      <c r="W35" s="60"/>
      <c r="X35" s="60"/>
      <c r="Y35" s="60"/>
      <c r="Z35" s="15"/>
      <c r="AA35" s="653"/>
    </row>
    <row r="36" spans="1:27" ht="10.199999999999999" customHeight="1" x14ac:dyDescent="0.25">
      <c r="A36" s="59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15"/>
      <c r="AA36" s="653"/>
    </row>
    <row r="37" spans="1:27" ht="10.199999999999999" customHeight="1" x14ac:dyDescent="0.25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15"/>
      <c r="AA37" s="653"/>
    </row>
    <row r="38" spans="1:27" ht="10.199999999999999" customHeight="1" x14ac:dyDescent="0.25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1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15"/>
      <c r="AA38" s="653"/>
    </row>
    <row r="39" spans="1:27" ht="10.199999999999999" customHeight="1" x14ac:dyDescent="0.25">
      <c r="A39" s="59"/>
      <c r="B39" s="696" t="str">
        <f>IF(B15="Herrn","Sehr geehrter Kollege,", "Sehr geehrte Kollegin,")</f>
        <v>Sehr geehrte Kollegin,</v>
      </c>
      <c r="C39" s="693"/>
      <c r="D39" s="693"/>
      <c r="E39" s="693"/>
      <c r="F39" s="693"/>
      <c r="G39" s="693"/>
      <c r="H39" s="693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15"/>
      <c r="AA39" s="653"/>
    </row>
    <row r="40" spans="1:27" ht="10.199999999999999" customHeight="1" x14ac:dyDescent="0.25">
      <c r="A40" s="59"/>
      <c r="B40" s="693"/>
      <c r="C40" s="693"/>
      <c r="D40" s="693"/>
      <c r="E40" s="693"/>
      <c r="F40" s="693"/>
      <c r="G40" s="693"/>
      <c r="H40" s="693"/>
      <c r="I40" s="60"/>
      <c r="J40" s="60"/>
      <c r="K40" s="60"/>
      <c r="L40" s="61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15"/>
      <c r="AA40" s="653"/>
    </row>
    <row r="41" spans="1:27" ht="10.199999999999999" customHeight="1" x14ac:dyDescent="0.25">
      <c r="A41" s="5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15"/>
      <c r="AA41" s="653"/>
    </row>
    <row r="42" spans="1:27" ht="10.199999999999999" customHeight="1" x14ac:dyDescent="0.25">
      <c r="A42" s="59"/>
      <c r="B42" s="696" t="s">
        <v>73</v>
      </c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  <c r="Q42" s="510"/>
      <c r="R42" s="510"/>
      <c r="S42" s="510"/>
      <c r="T42" s="510"/>
      <c r="U42" s="510"/>
      <c r="V42" s="510"/>
      <c r="W42" s="510"/>
      <c r="X42" s="510"/>
      <c r="Y42" s="60"/>
      <c r="Z42" s="15"/>
      <c r="AA42" s="653"/>
    </row>
    <row r="43" spans="1:27" ht="10.199999999999999" customHeight="1" x14ac:dyDescent="0.25">
      <c r="A43" s="59"/>
      <c r="B43" s="510"/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510"/>
      <c r="R43" s="510"/>
      <c r="S43" s="510"/>
      <c r="T43" s="510"/>
      <c r="U43" s="510"/>
      <c r="V43" s="510"/>
      <c r="W43" s="510"/>
      <c r="X43" s="510"/>
      <c r="Y43" s="60"/>
      <c r="Z43" s="15"/>
      <c r="AA43" s="653"/>
    </row>
    <row r="44" spans="1:27" ht="10.199999999999999" customHeight="1" x14ac:dyDescent="0.25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1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15"/>
      <c r="AA44" s="653"/>
    </row>
    <row r="45" spans="1:27" ht="10.199999999999999" customHeight="1" x14ac:dyDescent="0.25">
      <c r="A45" s="59"/>
      <c r="B45" s="696" t="s">
        <v>74</v>
      </c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  <c r="Q45" s="510"/>
      <c r="R45" s="510"/>
      <c r="S45" s="510"/>
      <c r="T45" s="510"/>
      <c r="U45" s="510"/>
      <c r="V45" s="510"/>
      <c r="W45" s="510"/>
      <c r="X45" s="510"/>
      <c r="Y45" s="60"/>
      <c r="Z45" s="15"/>
      <c r="AA45" s="653"/>
    </row>
    <row r="46" spans="1:27" ht="10.199999999999999" customHeight="1" x14ac:dyDescent="0.25">
      <c r="A46" s="59"/>
      <c r="B46" s="510"/>
      <c r="C46" s="510"/>
      <c r="D46" s="510"/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P46" s="510"/>
      <c r="Q46" s="510"/>
      <c r="R46" s="510"/>
      <c r="S46" s="510"/>
      <c r="T46" s="510"/>
      <c r="U46" s="510"/>
      <c r="V46" s="510"/>
      <c r="W46" s="510"/>
      <c r="X46" s="510"/>
      <c r="Y46" s="60"/>
      <c r="Z46" s="15"/>
      <c r="AA46" s="653"/>
    </row>
    <row r="47" spans="1:27" ht="10.199999999999999" customHeight="1" x14ac:dyDescent="0.25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15"/>
      <c r="AA47" s="653"/>
    </row>
    <row r="48" spans="1:27" ht="10.199999999999999" customHeight="1" x14ac:dyDescent="0.25">
      <c r="A48" s="59"/>
      <c r="B48" s="696" t="s">
        <v>75</v>
      </c>
      <c r="C48" s="693"/>
      <c r="D48" s="693"/>
      <c r="E48" s="693"/>
      <c r="F48" s="693"/>
      <c r="G48" s="693"/>
      <c r="H48" s="693"/>
      <c r="I48" s="693"/>
      <c r="J48" s="693"/>
      <c r="K48" s="693"/>
      <c r="L48" s="693"/>
      <c r="M48" s="693"/>
      <c r="N48" s="693"/>
      <c r="O48" s="693"/>
      <c r="P48" s="693"/>
      <c r="Q48" s="693"/>
      <c r="R48" s="693"/>
      <c r="S48" s="693"/>
      <c r="T48" s="693"/>
      <c r="U48" s="693"/>
      <c r="V48" s="693"/>
      <c r="W48" s="693"/>
      <c r="X48" s="693"/>
      <c r="Y48" s="60"/>
      <c r="Z48" s="15"/>
      <c r="AA48" s="653"/>
    </row>
    <row r="49" spans="1:27" ht="10.199999999999999" customHeight="1" x14ac:dyDescent="0.25">
      <c r="A49" s="59"/>
      <c r="B49" s="693"/>
      <c r="C49" s="693"/>
      <c r="D49" s="693"/>
      <c r="E49" s="693"/>
      <c r="F49" s="693"/>
      <c r="G49" s="693"/>
      <c r="H49" s="693"/>
      <c r="I49" s="693"/>
      <c r="J49" s="693"/>
      <c r="K49" s="693"/>
      <c r="L49" s="693"/>
      <c r="M49" s="693"/>
      <c r="N49" s="693"/>
      <c r="O49" s="693"/>
      <c r="P49" s="693"/>
      <c r="Q49" s="693"/>
      <c r="R49" s="693"/>
      <c r="S49" s="693"/>
      <c r="T49" s="693"/>
      <c r="U49" s="693"/>
      <c r="V49" s="693"/>
      <c r="W49" s="693"/>
      <c r="X49" s="693"/>
      <c r="Y49" s="60"/>
      <c r="Z49" s="15"/>
      <c r="AA49" s="653"/>
    </row>
    <row r="50" spans="1:27" ht="10.199999999999999" customHeight="1" x14ac:dyDescent="0.2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1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15"/>
      <c r="AA50" s="653"/>
    </row>
    <row r="51" spans="1:27" ht="10.199999999999999" customHeight="1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15"/>
      <c r="AA51" s="653"/>
    </row>
    <row r="52" spans="1:27" ht="10.199999999999999" customHeight="1" x14ac:dyDescent="0.25">
      <c r="A52" s="59"/>
      <c r="B52" s="696" t="s">
        <v>76</v>
      </c>
      <c r="C52" s="693"/>
      <c r="D52" s="693"/>
      <c r="E52" s="693"/>
      <c r="F52" s="693"/>
      <c r="G52" s="693"/>
      <c r="H52" s="693"/>
      <c r="I52" s="693"/>
      <c r="J52" s="693"/>
      <c r="K52" s="693"/>
      <c r="L52" s="693"/>
      <c r="M52" s="693"/>
      <c r="N52" s="693"/>
      <c r="O52" s="693"/>
      <c r="P52" s="693"/>
      <c r="Q52" s="693"/>
      <c r="R52" s="693"/>
      <c r="S52" s="693"/>
      <c r="T52" s="693"/>
      <c r="U52" s="693"/>
      <c r="V52" s="693"/>
      <c r="W52" s="693"/>
      <c r="X52" s="693"/>
      <c r="Y52" s="60"/>
      <c r="Z52" s="15"/>
      <c r="AA52" s="653"/>
    </row>
    <row r="53" spans="1:27" ht="10.199999999999999" customHeight="1" x14ac:dyDescent="0.25">
      <c r="A53" s="59"/>
      <c r="B53" s="693"/>
      <c r="C53" s="693"/>
      <c r="D53" s="693"/>
      <c r="E53" s="693"/>
      <c r="F53" s="693"/>
      <c r="G53" s="693"/>
      <c r="H53" s="693"/>
      <c r="I53" s="693"/>
      <c r="J53" s="693"/>
      <c r="K53" s="693"/>
      <c r="L53" s="693"/>
      <c r="M53" s="693"/>
      <c r="N53" s="693"/>
      <c r="O53" s="693"/>
      <c r="P53" s="693"/>
      <c r="Q53" s="693"/>
      <c r="R53" s="693"/>
      <c r="S53" s="693"/>
      <c r="T53" s="693"/>
      <c r="U53" s="693"/>
      <c r="V53" s="693"/>
      <c r="W53" s="693"/>
      <c r="X53" s="693"/>
      <c r="Y53" s="60"/>
      <c r="Z53" s="15"/>
      <c r="AA53" s="653"/>
    </row>
    <row r="54" spans="1:27" ht="10.199999999999999" customHeight="1" x14ac:dyDescent="0.25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1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15"/>
      <c r="AA54" s="653"/>
    </row>
    <row r="55" spans="1:27" ht="10.199999999999999" customHeight="1" x14ac:dyDescent="0.25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15"/>
      <c r="AA55" s="653"/>
    </row>
    <row r="56" spans="1:27" ht="10.199999999999999" customHeight="1" x14ac:dyDescent="0.25">
      <c r="A56" s="59"/>
      <c r="B56" s="696" t="s">
        <v>376</v>
      </c>
      <c r="C56" s="510"/>
      <c r="D56" s="510"/>
      <c r="E56" s="510"/>
      <c r="F56" s="510"/>
      <c r="G56" s="510"/>
      <c r="H56" s="948" t="str">
        <f>IF(Dienststellendaten!F25&lt;1,"",Dienststellendaten!F25)</f>
        <v/>
      </c>
      <c r="I56" s="685"/>
      <c r="J56" s="685"/>
      <c r="K56" s="696" t="s">
        <v>77</v>
      </c>
      <c r="L56" s="949" t="str">
        <f>IF(Dienststellendaten!H25&lt;1,"",Dienststellendaten!H25)</f>
        <v/>
      </c>
      <c r="M56" s="950"/>
      <c r="N56" s="950"/>
      <c r="O56" s="693" t="s">
        <v>377</v>
      </c>
      <c r="P56" s="693"/>
      <c r="Q56" s="693"/>
      <c r="R56" s="510"/>
      <c r="S56" s="947">
        <f>IF(Dienststellendaten!F28&gt;1,"",Dienststellendaten!F28)</f>
        <v>0</v>
      </c>
      <c r="T56" s="947"/>
      <c r="U56" s="947"/>
      <c r="V56" s="696" t="s">
        <v>77</v>
      </c>
      <c r="X56" s="60"/>
      <c r="Y56" s="60"/>
      <c r="Z56" s="15"/>
      <c r="AA56" s="653"/>
    </row>
    <row r="57" spans="1:27" ht="10.199999999999999" customHeight="1" x14ac:dyDescent="0.25">
      <c r="A57" s="59"/>
      <c r="B57" s="510"/>
      <c r="C57" s="510"/>
      <c r="D57" s="510"/>
      <c r="E57" s="510"/>
      <c r="F57" s="510"/>
      <c r="G57" s="510"/>
      <c r="H57" s="685"/>
      <c r="I57" s="685"/>
      <c r="J57" s="685"/>
      <c r="K57" s="510"/>
      <c r="L57" s="950"/>
      <c r="M57" s="950"/>
      <c r="N57" s="950"/>
      <c r="O57" s="693"/>
      <c r="P57" s="693"/>
      <c r="Q57" s="693"/>
      <c r="R57" s="510"/>
      <c r="S57" s="947"/>
      <c r="T57" s="947"/>
      <c r="U57" s="947"/>
      <c r="V57" s="510"/>
      <c r="X57" s="60"/>
      <c r="Y57" s="60"/>
      <c r="Z57" s="15"/>
      <c r="AA57" s="653"/>
    </row>
    <row r="58" spans="1:27" ht="10.199999999999999" customHeight="1" x14ac:dyDescent="0.25">
      <c r="A58" s="59"/>
      <c r="B58" s="60"/>
      <c r="C58" s="60"/>
      <c r="D58" s="60"/>
      <c r="E58" s="60"/>
      <c r="F58" s="60"/>
      <c r="G58" s="60"/>
      <c r="H58" s="979" t="s">
        <v>122</v>
      </c>
      <c r="I58" s="591"/>
      <c r="J58" s="591"/>
      <c r="K58" s="60"/>
      <c r="L58" s="979" t="s">
        <v>122</v>
      </c>
      <c r="M58" s="591"/>
      <c r="N58" s="591"/>
      <c r="O58" s="60"/>
      <c r="P58" s="60"/>
      <c r="Q58" s="60"/>
      <c r="R58" s="60"/>
      <c r="S58" s="979" t="s">
        <v>371</v>
      </c>
      <c r="T58" s="591"/>
      <c r="U58" s="591"/>
      <c r="V58" s="60"/>
      <c r="W58" s="60"/>
      <c r="X58" s="60"/>
      <c r="Y58" s="60"/>
      <c r="Z58" s="15"/>
      <c r="AA58" s="653"/>
    </row>
    <row r="59" spans="1:27" ht="10.199999999999999" customHeight="1" x14ac:dyDescent="0.25">
      <c r="A59" s="59"/>
      <c r="B59" s="947">
        <f>IF(Dienststellendaten!H28&gt;1,"",Dienststellendaten!H28)</f>
        <v>0</v>
      </c>
      <c r="C59" s="947"/>
      <c r="D59" s="947"/>
      <c r="E59" s="696" t="s">
        <v>78</v>
      </c>
      <c r="F59" s="503"/>
      <c r="G59" s="503"/>
      <c r="H59" s="503"/>
      <c r="I59" s="302"/>
      <c r="J59" s="302"/>
      <c r="K59" s="302"/>
      <c r="L59" s="61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15"/>
      <c r="AA59" s="653"/>
    </row>
    <row r="60" spans="1:27" ht="10.199999999999999" customHeight="1" x14ac:dyDescent="0.25">
      <c r="A60" s="59"/>
      <c r="B60" s="947"/>
      <c r="C60" s="947"/>
      <c r="D60" s="947"/>
      <c r="E60" s="503"/>
      <c r="F60" s="503"/>
      <c r="G60" s="503"/>
      <c r="H60" s="503"/>
      <c r="I60" s="302"/>
      <c r="J60" s="302"/>
      <c r="K60" s="302"/>
      <c r="L60" s="61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15"/>
      <c r="AA60" s="653"/>
    </row>
    <row r="61" spans="1:27" ht="10.199999999999999" customHeight="1" x14ac:dyDescent="0.25">
      <c r="A61" s="59"/>
      <c r="B61" s="979" t="s">
        <v>371</v>
      </c>
      <c r="C61" s="591"/>
      <c r="D61" s="591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15"/>
      <c r="AA61" s="653"/>
    </row>
    <row r="62" spans="1:27" ht="10.199999999999999" customHeight="1" x14ac:dyDescent="0.2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1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15"/>
      <c r="AA62" s="653"/>
    </row>
    <row r="63" spans="1:27" ht="10.199999999999999" customHeight="1" x14ac:dyDescent="0.25">
      <c r="A63" s="59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15"/>
      <c r="AA63" s="653"/>
    </row>
    <row r="64" spans="1:27" ht="10.199999999999999" customHeight="1" x14ac:dyDescent="0.25">
      <c r="A64" s="59"/>
      <c r="B64" s="696" t="s">
        <v>375</v>
      </c>
      <c r="C64" s="693"/>
      <c r="D64" s="693"/>
      <c r="E64" s="693"/>
      <c r="F64" s="693"/>
      <c r="G64" s="693"/>
      <c r="H64" s="693"/>
      <c r="I64" s="693"/>
      <c r="J64" s="693"/>
      <c r="K64" s="693"/>
      <c r="L64" s="693"/>
      <c r="M64" s="693"/>
      <c r="N64" s="693"/>
      <c r="O64" s="693"/>
      <c r="P64" s="693"/>
      <c r="Q64" s="693"/>
      <c r="R64" s="693"/>
      <c r="S64" s="693"/>
      <c r="T64" s="693"/>
      <c r="U64" s="693"/>
      <c r="V64" s="693"/>
      <c r="W64" s="693"/>
      <c r="X64" s="693"/>
      <c r="Y64" s="60"/>
      <c r="Z64" s="15"/>
      <c r="AA64" s="653"/>
    </row>
    <row r="65" spans="1:38" ht="10.199999999999999" customHeight="1" x14ac:dyDescent="0.25">
      <c r="A65" s="59"/>
      <c r="B65" s="693"/>
      <c r="C65" s="693"/>
      <c r="D65" s="693"/>
      <c r="E65" s="693"/>
      <c r="F65" s="693"/>
      <c r="G65" s="693"/>
      <c r="H65" s="693"/>
      <c r="I65" s="693"/>
      <c r="J65" s="693"/>
      <c r="K65" s="693"/>
      <c r="L65" s="693"/>
      <c r="M65" s="693"/>
      <c r="N65" s="693"/>
      <c r="O65" s="693"/>
      <c r="P65" s="693"/>
      <c r="Q65" s="693"/>
      <c r="R65" s="693"/>
      <c r="S65" s="693"/>
      <c r="T65" s="693"/>
      <c r="U65" s="693"/>
      <c r="V65" s="693"/>
      <c r="W65" s="693"/>
      <c r="X65" s="693"/>
      <c r="Y65" s="60"/>
      <c r="Z65" s="15"/>
      <c r="AA65" s="653"/>
    </row>
    <row r="66" spans="1:38" ht="10.199999999999999" customHeight="1" x14ac:dyDescent="0.25">
      <c r="A66" s="59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1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15"/>
      <c r="AA66" s="653"/>
    </row>
    <row r="67" spans="1:38" ht="10.199999999999999" customHeight="1" x14ac:dyDescent="0.25">
      <c r="A67" s="59"/>
      <c r="B67" s="696" t="s">
        <v>79</v>
      </c>
      <c r="C67" s="693"/>
      <c r="D67" s="693"/>
      <c r="E67" s="693"/>
      <c r="F67" s="693"/>
      <c r="G67" s="693"/>
      <c r="H67" s="693"/>
      <c r="I67" s="693"/>
      <c r="J67" s="693"/>
      <c r="K67" s="693"/>
      <c r="L67" s="693"/>
      <c r="M67" s="693"/>
      <c r="N67" s="693"/>
      <c r="O67" s="693"/>
      <c r="P67" s="693"/>
      <c r="Q67" s="693"/>
      <c r="R67" s="693"/>
      <c r="S67" s="693"/>
      <c r="T67" s="693"/>
      <c r="U67" s="693"/>
      <c r="V67" s="693"/>
      <c r="W67" s="693"/>
      <c r="X67" s="693"/>
      <c r="Y67" s="60"/>
      <c r="Z67" s="15"/>
      <c r="AA67" s="653"/>
    </row>
    <row r="68" spans="1:38" ht="10.199999999999999" customHeight="1" x14ac:dyDescent="0.25">
      <c r="A68" s="50"/>
      <c r="B68" s="693"/>
      <c r="C68" s="693"/>
      <c r="D68" s="693"/>
      <c r="E68" s="693"/>
      <c r="F68" s="693"/>
      <c r="G68" s="693"/>
      <c r="H68" s="693"/>
      <c r="I68" s="693"/>
      <c r="J68" s="693"/>
      <c r="K68" s="693"/>
      <c r="L68" s="693"/>
      <c r="M68" s="693"/>
      <c r="N68" s="693"/>
      <c r="O68" s="693"/>
      <c r="P68" s="693"/>
      <c r="Q68" s="693"/>
      <c r="R68" s="693"/>
      <c r="S68" s="693"/>
      <c r="T68" s="693"/>
      <c r="U68" s="693"/>
      <c r="V68" s="693"/>
      <c r="W68" s="693"/>
      <c r="X68" s="693"/>
      <c r="Y68" s="50"/>
      <c r="Z68" s="50"/>
      <c r="AA68" s="653"/>
    </row>
    <row r="69" spans="1:38" ht="10.199999999999999" customHeigh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653"/>
    </row>
    <row r="70" spans="1:38" ht="10.199999999999999" customHeight="1" x14ac:dyDescent="0.25">
      <c r="A70" s="50"/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50"/>
      <c r="Z70" s="50"/>
      <c r="AA70" s="653"/>
    </row>
    <row r="71" spans="1:38" ht="10.199999999999999" customHeight="1" x14ac:dyDescent="0.25">
      <c r="A71" s="50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50"/>
      <c r="Z71" s="50"/>
      <c r="AA71" s="653"/>
    </row>
    <row r="72" spans="1:38" ht="10.199999999999999" customHeigh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653"/>
    </row>
    <row r="73" spans="1:38" ht="10.199999999999999" customHeight="1" x14ac:dyDescent="0.25">
      <c r="A73" s="50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50"/>
      <c r="N73" s="62"/>
      <c r="O73" s="62"/>
      <c r="P73" s="50"/>
      <c r="Q73" s="64"/>
      <c r="R73" s="64"/>
      <c r="S73" s="50"/>
      <c r="T73" s="50"/>
      <c r="U73" s="50"/>
      <c r="V73" s="50"/>
      <c r="W73" s="50"/>
      <c r="X73" s="50"/>
      <c r="Y73" s="50"/>
      <c r="Z73" s="50"/>
      <c r="AA73" s="653"/>
    </row>
    <row r="74" spans="1:38" ht="10.199999999999999" customHeight="1" x14ac:dyDescent="0.25">
      <c r="A74" s="50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50"/>
      <c r="N74" s="62"/>
      <c r="O74" s="62"/>
      <c r="P74" s="50"/>
      <c r="Q74" s="64"/>
      <c r="R74" s="64"/>
      <c r="S74" s="50"/>
      <c r="T74" s="50"/>
      <c r="U74" s="50"/>
      <c r="V74" s="50"/>
      <c r="W74" s="50"/>
      <c r="X74" s="50"/>
      <c r="Y74" s="50"/>
      <c r="Z74" s="50"/>
      <c r="AA74" s="653"/>
    </row>
    <row r="75" spans="1:38" ht="10.199999999999999" customHeight="1" x14ac:dyDescent="0.25">
      <c r="A75" s="50"/>
      <c r="B75" s="696" t="s">
        <v>80</v>
      </c>
      <c r="C75" s="510"/>
      <c r="D75" s="510"/>
      <c r="E75" s="510"/>
      <c r="F75" s="510"/>
      <c r="G75" s="510"/>
      <c r="H75" s="510"/>
      <c r="I75" s="510"/>
      <c r="J75" s="510"/>
      <c r="K75" s="510"/>
      <c r="L75" s="510"/>
      <c r="M75" s="510"/>
      <c r="N75" s="948" t="str">
        <f>IF(Dienststellendaten!H25&lt;1,"",Dienststellendaten!H25)</f>
        <v/>
      </c>
      <c r="O75" s="965"/>
      <c r="P75" s="965"/>
      <c r="Q75" s="693" t="s">
        <v>81</v>
      </c>
      <c r="R75" s="510"/>
      <c r="S75" s="947">
        <f>IF(Dienststellendaten!H28&gt;1,"",Dienststellendaten!H28)</f>
        <v>0</v>
      </c>
      <c r="T75" s="980"/>
      <c r="U75" s="503"/>
      <c r="V75" s="693" t="s">
        <v>82</v>
      </c>
      <c r="W75" s="510"/>
      <c r="X75" s="510"/>
      <c r="Y75" s="510"/>
      <c r="Z75" s="50"/>
      <c r="AA75" s="653"/>
      <c r="AB75" s="3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10.199999999999999" customHeight="1" x14ac:dyDescent="0.25">
      <c r="A76" s="50"/>
      <c r="B76" s="510"/>
      <c r="C76" s="510"/>
      <c r="D76" s="510"/>
      <c r="E76" s="510"/>
      <c r="F76" s="510"/>
      <c r="G76" s="510"/>
      <c r="H76" s="510"/>
      <c r="I76" s="510"/>
      <c r="J76" s="510"/>
      <c r="K76" s="510"/>
      <c r="L76" s="510"/>
      <c r="M76" s="510"/>
      <c r="N76" s="965"/>
      <c r="O76" s="965"/>
      <c r="P76" s="965"/>
      <c r="Q76" s="510"/>
      <c r="R76" s="510"/>
      <c r="S76" s="980"/>
      <c r="T76" s="980"/>
      <c r="U76" s="503"/>
      <c r="V76" s="510"/>
      <c r="W76" s="510"/>
      <c r="X76" s="510"/>
      <c r="Y76" s="510"/>
      <c r="Z76" s="50"/>
      <c r="AA76" s="653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0.199999999999999" customHeight="1" x14ac:dyDescent="0.25">
      <c r="A77" s="50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50"/>
      <c r="N77" s="979" t="s">
        <v>122</v>
      </c>
      <c r="O77" s="591"/>
      <c r="P77" s="591"/>
      <c r="Q77" s="64"/>
      <c r="R77" s="64"/>
      <c r="S77" s="979" t="s">
        <v>371</v>
      </c>
      <c r="T77" s="591"/>
      <c r="U77" s="591"/>
      <c r="V77" s="50"/>
      <c r="W77" s="50"/>
      <c r="X77" s="50"/>
      <c r="Y77" s="50"/>
      <c r="Z77" s="50"/>
      <c r="AA77" s="653"/>
      <c r="AB77" s="596"/>
      <c r="AC77" s="596"/>
      <c r="AD77" s="33"/>
      <c r="AE77" s="4"/>
      <c r="AF77" s="44"/>
      <c r="AG77" s="44"/>
      <c r="AH77" s="44"/>
      <c r="AI77" s="44"/>
      <c r="AJ77" s="4"/>
      <c r="AK77" s="4"/>
      <c r="AL77" s="4"/>
    </row>
    <row r="78" spans="1:38" ht="10.199999999999999" customHeigh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653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0.199999999999999" customHeight="1" x14ac:dyDescent="0.25">
      <c r="A79" s="50"/>
      <c r="B79" s="65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6"/>
      <c r="S79" s="15"/>
      <c r="T79" s="15"/>
      <c r="U79" s="65"/>
      <c r="V79" s="65"/>
      <c r="W79" s="60"/>
      <c r="X79" s="60"/>
      <c r="Y79" s="60"/>
      <c r="Z79" s="60"/>
      <c r="AA79" s="653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0.199999999999999" customHeight="1" x14ac:dyDescent="0.25">
      <c r="A80" s="50"/>
      <c r="B80" s="939" t="s">
        <v>83</v>
      </c>
      <c r="C80" s="940"/>
      <c r="D80" s="940"/>
      <c r="E80" s="940"/>
      <c r="F80" s="940"/>
      <c r="G80" s="503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15"/>
      <c r="S80" s="15"/>
      <c r="T80" s="15"/>
      <c r="U80" s="65"/>
      <c r="V80" s="60"/>
      <c r="W80" s="60"/>
      <c r="X80" s="60"/>
      <c r="Y80" s="60"/>
      <c r="Z80" s="60"/>
      <c r="AA80" s="653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10.199999999999999" customHeight="1" x14ac:dyDescent="0.25">
      <c r="A81" s="50"/>
      <c r="B81" s="940"/>
      <c r="C81" s="940"/>
      <c r="D81" s="940"/>
      <c r="E81" s="940"/>
      <c r="F81" s="940"/>
      <c r="G81" s="503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653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10.199999999999999" customHeight="1" x14ac:dyDescent="0.25">
      <c r="A82" s="50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653"/>
      <c r="AB82" s="4"/>
      <c r="AC82" s="4"/>
      <c r="AD82" s="19"/>
      <c r="AE82" s="4"/>
      <c r="AF82" s="4"/>
      <c r="AG82" s="4"/>
      <c r="AH82" s="4"/>
      <c r="AI82" s="4"/>
      <c r="AJ82" s="4"/>
      <c r="AK82" s="4"/>
      <c r="AL82" s="4"/>
    </row>
    <row r="83" spans="1:38" ht="10.199999999999999" customHeight="1" x14ac:dyDescent="0.25">
      <c r="A83" s="50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653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0.199999999999999" customHeight="1" x14ac:dyDescent="0.25">
      <c r="A84" s="50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653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0.199999999999999" customHeight="1" x14ac:dyDescent="0.25">
      <c r="A85" s="50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653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10.199999999999999" customHeigh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653"/>
    </row>
    <row r="87" spans="1:38" ht="10.199999999999999" customHeight="1" x14ac:dyDescent="0.25">
      <c r="A87" s="50"/>
      <c r="B87" s="943" t="s">
        <v>84</v>
      </c>
      <c r="C87" s="944"/>
      <c r="D87" s="944"/>
      <c r="E87" s="944"/>
      <c r="F87" s="944"/>
      <c r="G87" s="944"/>
      <c r="H87" s="944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653"/>
    </row>
    <row r="88" spans="1:38" ht="10.199999999999999" customHeigh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653"/>
    </row>
    <row r="89" spans="1:38" ht="10.199999999999999" customHeigh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653"/>
    </row>
    <row r="90" spans="1:38" ht="10.199999999999999" customHeight="1" x14ac:dyDescent="0.25">
      <c r="A90" s="50"/>
      <c r="B90" s="696" t="s">
        <v>86</v>
      </c>
      <c r="C90" s="940"/>
      <c r="D90" s="940"/>
      <c r="E90" s="940"/>
      <c r="F90" s="940"/>
      <c r="G90" s="940"/>
      <c r="H90" s="940"/>
      <c r="I90" s="940"/>
      <c r="J90" s="940"/>
      <c r="K90" s="940"/>
      <c r="L90" s="940"/>
      <c r="M90" s="940"/>
      <c r="N90" s="940"/>
      <c r="O90" s="940"/>
      <c r="P90" s="50"/>
      <c r="Q90" s="50"/>
      <c r="R90" s="52"/>
      <c r="S90" s="52"/>
      <c r="T90" s="52"/>
      <c r="U90" s="52"/>
      <c r="V90" s="52"/>
      <c r="W90" s="52"/>
      <c r="X90" s="50"/>
      <c r="Y90" s="50"/>
      <c r="Z90" s="50"/>
      <c r="AA90" s="653"/>
    </row>
    <row r="91" spans="1:38" ht="10.199999999999999" customHeight="1" x14ac:dyDescent="0.25">
      <c r="A91" s="50"/>
      <c r="B91" s="940"/>
      <c r="C91" s="940"/>
      <c r="D91" s="940"/>
      <c r="E91" s="940"/>
      <c r="F91" s="940"/>
      <c r="G91" s="940"/>
      <c r="H91" s="940"/>
      <c r="I91" s="940"/>
      <c r="J91" s="940"/>
      <c r="K91" s="940"/>
      <c r="L91" s="940"/>
      <c r="M91" s="940"/>
      <c r="N91" s="940"/>
      <c r="O91" s="94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653"/>
    </row>
    <row r="92" spans="1:38" ht="10.199999999999999" customHeight="1" x14ac:dyDescent="0.25">
      <c r="A92" s="50"/>
      <c r="B92" s="50"/>
      <c r="C92" s="696" t="s">
        <v>85</v>
      </c>
      <c r="D92" s="693"/>
      <c r="E92" s="693"/>
      <c r="F92" s="693"/>
      <c r="G92" s="693"/>
      <c r="H92" s="693"/>
      <c r="I92" s="693"/>
      <c r="J92" s="693"/>
      <c r="K92" s="693"/>
      <c r="L92" s="693"/>
      <c r="M92" s="503"/>
      <c r="N92" s="503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653"/>
    </row>
    <row r="93" spans="1:38" ht="10.199999999999999" customHeight="1" x14ac:dyDescent="0.25">
      <c r="A93" s="50"/>
      <c r="B93" s="50"/>
      <c r="C93" s="693"/>
      <c r="D93" s="693"/>
      <c r="E93" s="693"/>
      <c r="F93" s="693"/>
      <c r="G93" s="693"/>
      <c r="H93" s="693"/>
      <c r="I93" s="693"/>
      <c r="J93" s="693"/>
      <c r="K93" s="693"/>
      <c r="L93" s="693"/>
      <c r="M93" s="503"/>
      <c r="N93" s="503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653"/>
    </row>
    <row r="94" spans="1:38" ht="10.199999999999999" customHeight="1" x14ac:dyDescent="0.25">
      <c r="A94" s="50"/>
      <c r="B94" s="67"/>
      <c r="C94" s="60"/>
      <c r="D94" s="60"/>
      <c r="E94" s="60"/>
      <c r="F94" s="60"/>
      <c r="G94" s="67"/>
      <c r="H94" s="67"/>
      <c r="I94" s="67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653"/>
    </row>
    <row r="95" spans="1:38" ht="10.199999999999999" customHeight="1" x14ac:dyDescent="0.3">
      <c r="A95" s="50"/>
      <c r="B95" s="945" t="s">
        <v>326</v>
      </c>
      <c r="C95" s="510"/>
      <c r="D95" s="510"/>
      <c r="E95" s="946" t="str">
        <f>IF(R24&gt;0,R24,"")</f>
        <v/>
      </c>
      <c r="F95" s="881"/>
      <c r="G95" s="881"/>
      <c r="H95" s="881"/>
      <c r="I95" s="409"/>
      <c r="J95" s="409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653"/>
    </row>
    <row r="96" spans="1:38" ht="10.199999999999999" customHeight="1" x14ac:dyDescent="0.3">
      <c r="A96" s="50"/>
      <c r="B96" s="510"/>
      <c r="C96" s="510"/>
      <c r="D96" s="510"/>
      <c r="E96" s="883"/>
      <c r="F96" s="883"/>
      <c r="G96" s="883"/>
      <c r="H96" s="883"/>
      <c r="I96" s="409"/>
      <c r="J96" s="409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653"/>
    </row>
    <row r="97" spans="1:27" ht="10.199999999999999" customHeight="1" x14ac:dyDescent="0.25">
      <c r="A97" s="50"/>
      <c r="B97" s="60"/>
      <c r="C97" s="60"/>
      <c r="D97" s="60"/>
      <c r="E97" s="50"/>
      <c r="F97" s="61"/>
      <c r="G97" s="61"/>
      <c r="H97" s="50"/>
      <c r="I97" s="60"/>
      <c r="J97" s="60"/>
      <c r="K97" s="60"/>
      <c r="L97" s="60"/>
      <c r="M97" s="60"/>
      <c r="N97" s="60"/>
      <c r="O97" s="60"/>
      <c r="P97" s="50"/>
      <c r="Q97" s="50"/>
      <c r="R97" s="60"/>
      <c r="S97" s="60"/>
      <c r="T97" s="60"/>
      <c r="U97" s="61"/>
      <c r="V97" s="61"/>
      <c r="W97" s="50"/>
      <c r="X97" s="50"/>
      <c r="Y97" s="50"/>
      <c r="Z97" s="50"/>
      <c r="AA97" s="653"/>
    </row>
    <row r="98" spans="1:27" ht="10.199999999999999" customHeight="1" x14ac:dyDescent="0.25">
      <c r="A98" s="50"/>
      <c r="B98" s="698" t="s">
        <v>8</v>
      </c>
      <c r="C98" s="698"/>
      <c r="D98" s="698"/>
      <c r="E98" s="698"/>
      <c r="F98" s="698"/>
      <c r="G98" s="698"/>
      <c r="H98" s="698"/>
      <c r="I98" s="698"/>
      <c r="J98" s="698"/>
      <c r="K98" s="698"/>
      <c r="N98" s="60"/>
      <c r="O98" s="60"/>
      <c r="P98" s="50"/>
      <c r="Q98" s="50"/>
      <c r="R98" s="60"/>
      <c r="S98" s="60"/>
      <c r="T98" s="60"/>
      <c r="U98" s="61"/>
      <c r="V98" s="61"/>
      <c r="W98" s="50"/>
      <c r="X98" s="50"/>
      <c r="Y98" s="50"/>
      <c r="Z98" s="50"/>
      <c r="AA98" s="653"/>
    </row>
    <row r="99" spans="1:27" ht="9.6" customHeight="1" x14ac:dyDescent="0.25">
      <c r="A99" s="50"/>
      <c r="B99" s="698"/>
      <c r="C99" s="698"/>
      <c r="D99" s="698"/>
      <c r="E99" s="698"/>
      <c r="F99" s="698"/>
      <c r="G99" s="698"/>
      <c r="H99" s="698"/>
      <c r="I99" s="698"/>
      <c r="J99" s="698"/>
      <c r="K99" s="698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653"/>
    </row>
    <row r="100" spans="1:27" ht="10.199999999999999" customHeight="1" x14ac:dyDescent="0.25">
      <c r="A100" s="50"/>
      <c r="B100" s="617" t="s">
        <v>9</v>
      </c>
      <c r="C100" s="617"/>
      <c r="D100" s="617"/>
      <c r="E100" s="617"/>
      <c r="F100" s="617"/>
      <c r="G100" s="617"/>
      <c r="H100" s="617"/>
      <c r="I100" s="617"/>
      <c r="J100" s="617"/>
      <c r="K100" s="617"/>
      <c r="L100" s="503"/>
      <c r="M100" s="503"/>
      <c r="N100" s="50"/>
      <c r="O100" s="50"/>
      <c r="P100" s="50"/>
      <c r="Q100" s="60"/>
      <c r="R100" s="60"/>
      <c r="S100" s="60"/>
      <c r="T100" s="60"/>
      <c r="U100" s="61"/>
      <c r="V100" s="61"/>
      <c r="W100" s="50"/>
      <c r="X100" s="50"/>
      <c r="Y100" s="50"/>
      <c r="Z100" s="50"/>
      <c r="AA100" s="653"/>
    </row>
    <row r="101" spans="1:27" ht="10.199999999999999" customHeight="1" x14ac:dyDescent="0.25">
      <c r="A101" s="50"/>
      <c r="B101" s="503"/>
      <c r="C101" s="503"/>
      <c r="D101" s="503"/>
      <c r="E101" s="503"/>
      <c r="F101" s="503"/>
      <c r="G101" s="503"/>
      <c r="H101" s="503"/>
      <c r="I101" s="503"/>
      <c r="J101" s="503"/>
      <c r="K101" s="503"/>
      <c r="L101" s="503"/>
      <c r="M101" s="503"/>
      <c r="N101" s="50"/>
      <c r="O101" s="50"/>
      <c r="P101" s="50"/>
      <c r="Q101" s="60"/>
      <c r="R101" s="60"/>
      <c r="S101" s="60"/>
      <c r="T101" s="60"/>
      <c r="U101" s="61"/>
      <c r="V101" s="61"/>
      <c r="W101" s="50"/>
      <c r="X101" s="50"/>
      <c r="Y101" s="50"/>
      <c r="Z101" s="50"/>
      <c r="AA101" s="653"/>
    </row>
    <row r="102" spans="1:27" ht="10.199999999999999" customHeight="1" x14ac:dyDescent="0.25">
      <c r="A102" s="50"/>
      <c r="B102" s="68"/>
      <c r="C102" s="68"/>
      <c r="D102" s="68"/>
      <c r="E102" s="68"/>
      <c r="F102" s="69"/>
      <c r="G102" s="69"/>
      <c r="H102" s="6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653"/>
    </row>
    <row r="103" spans="1:27" ht="10.199999999999999" customHeight="1" x14ac:dyDescent="0.25">
      <c r="A103" s="50"/>
      <c r="B103" s="68"/>
      <c r="C103" s="68"/>
      <c r="D103" s="68"/>
      <c r="E103" s="68"/>
      <c r="F103" s="69"/>
      <c r="G103" s="69"/>
      <c r="H103" s="6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653"/>
    </row>
    <row r="104" spans="1:27" ht="10.199999999999999" customHeight="1" x14ac:dyDescent="0.25">
      <c r="A104" s="50"/>
      <c r="B104" s="68"/>
      <c r="C104" s="68"/>
      <c r="D104" s="68"/>
      <c r="E104" s="68"/>
      <c r="F104" s="69"/>
      <c r="G104" s="69"/>
      <c r="H104" s="6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653"/>
    </row>
    <row r="105" spans="1:27" ht="10.199999999999999" customHeight="1" x14ac:dyDescent="0.25">
      <c r="A105" s="50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653"/>
    </row>
    <row r="106" spans="1:27" ht="10.199999999999999" customHeight="1" x14ac:dyDescent="0.25">
      <c r="A106" s="50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653"/>
    </row>
    <row r="107" spans="1:27" ht="10.199999999999999" customHeight="1" x14ac:dyDescent="0.25">
      <c r="AA107" s="653"/>
    </row>
    <row r="108" spans="1:27" ht="10.199999999999999" customHeight="1" x14ac:dyDescent="0.25">
      <c r="AA108" s="653"/>
    </row>
    <row r="109" spans="1:27" ht="10.199999999999999" customHeight="1" x14ac:dyDescent="0.25">
      <c r="AA109" s="653"/>
    </row>
    <row r="110" spans="1:27" ht="10.199999999999999" customHeight="1" x14ac:dyDescent="0.25">
      <c r="AA110" s="653"/>
    </row>
    <row r="111" spans="1:27" ht="10.199999999999999" customHeight="1" x14ac:dyDescent="0.25"/>
    <row r="112" spans="1:27" ht="10.199999999999999" customHeight="1" x14ac:dyDescent="0.25"/>
    <row r="113" ht="10.199999999999999" customHeight="1" x14ac:dyDescent="0.25"/>
    <row r="114" ht="10.199999999999999" customHeight="1" x14ac:dyDescent="0.25"/>
    <row r="115" ht="10.199999999999999" customHeight="1" x14ac:dyDescent="0.25"/>
    <row r="116" ht="10.199999999999999" customHeight="1" x14ac:dyDescent="0.25"/>
    <row r="117" ht="10.199999999999999" customHeight="1" x14ac:dyDescent="0.25"/>
    <row r="118" ht="10.199999999999999" customHeight="1" x14ac:dyDescent="0.25"/>
    <row r="119" ht="10.199999999999999" customHeight="1" x14ac:dyDescent="0.25"/>
    <row r="120" ht="10.199999999999999" customHeight="1" x14ac:dyDescent="0.25"/>
    <row r="121" ht="10.199999999999999" customHeight="1" x14ac:dyDescent="0.25"/>
    <row r="122" ht="10.199999999999999" customHeight="1" x14ac:dyDescent="0.25"/>
    <row r="123" ht="10.199999999999999" customHeight="1" x14ac:dyDescent="0.25"/>
    <row r="124" ht="10.199999999999999" customHeight="1" x14ac:dyDescent="0.25"/>
    <row r="125" ht="10.199999999999999" customHeight="1" x14ac:dyDescent="0.25"/>
    <row r="126" ht="10.199999999999999" customHeight="1" x14ac:dyDescent="0.25"/>
    <row r="127" ht="10.199999999999999" customHeight="1" x14ac:dyDescent="0.25"/>
    <row r="128" ht="10.199999999999999" customHeight="1" x14ac:dyDescent="0.25"/>
    <row r="129" ht="10.199999999999999" customHeight="1" x14ac:dyDescent="0.25"/>
    <row r="130" ht="10.199999999999999" customHeight="1" x14ac:dyDescent="0.25"/>
    <row r="131" ht="10.199999999999999" customHeight="1" x14ac:dyDescent="0.25"/>
    <row r="132" ht="10.199999999999999" customHeight="1" x14ac:dyDescent="0.25"/>
    <row r="133" ht="10.199999999999999" customHeight="1" x14ac:dyDescent="0.25"/>
    <row r="134" ht="10.199999999999999" customHeight="1" x14ac:dyDescent="0.25"/>
    <row r="135" ht="10.199999999999999" customHeight="1" x14ac:dyDescent="0.25"/>
  </sheetData>
  <sheetProtection algorithmName="SHA-512" hashValue="dLeKZLxQMX8AJmDf4LEheNysXJKKgRKHFv6yJJ8tqSYS/gXsQOAVJjQdOTxs5Pw72FX9Z4B7u4GPfw2wEQ8Xmw==" saltValue="H+QeVrbEi8OAMZDxlGgNsw==" spinCount="100000" sheet="1" objects="1" scenarios="1" selectLockedCells="1"/>
  <mergeCells count="51">
    <mergeCell ref="AA1:AA110"/>
    <mergeCell ref="O56:R57"/>
    <mergeCell ref="N77:P77"/>
    <mergeCell ref="S77:U77"/>
    <mergeCell ref="B64:X65"/>
    <mergeCell ref="B67:X68"/>
    <mergeCell ref="L58:N58"/>
    <mergeCell ref="S58:U58"/>
    <mergeCell ref="V75:Y76"/>
    <mergeCell ref="S75:U76"/>
    <mergeCell ref="B61:D61"/>
    <mergeCell ref="B42:X43"/>
    <mergeCell ref="B45:X46"/>
    <mergeCell ref="B21:K22"/>
    <mergeCell ref="B59:D60"/>
    <mergeCell ref="H58:J58"/>
    <mergeCell ref="AB77:AC77"/>
    <mergeCell ref="B2:H3"/>
    <mergeCell ref="B6:K7"/>
    <mergeCell ref="B9:K10"/>
    <mergeCell ref="V2:Y3"/>
    <mergeCell ref="B75:M76"/>
    <mergeCell ref="N75:P76"/>
    <mergeCell ref="Q75:R76"/>
    <mergeCell ref="C34:O35"/>
    <mergeCell ref="B39:H40"/>
    <mergeCell ref="B4:K5"/>
    <mergeCell ref="B15:D16"/>
    <mergeCell ref="B18:K19"/>
    <mergeCell ref="E59:H60"/>
    <mergeCell ref="R24:W25"/>
    <mergeCell ref="T26:U26"/>
    <mergeCell ref="B24:K25"/>
    <mergeCell ref="B29:H30"/>
    <mergeCell ref="B32:S33"/>
    <mergeCell ref="B48:X49"/>
    <mergeCell ref="B52:X53"/>
    <mergeCell ref="K56:K57"/>
    <mergeCell ref="B56:G57"/>
    <mergeCell ref="S56:U57"/>
    <mergeCell ref="V56:V57"/>
    <mergeCell ref="H56:J57"/>
    <mergeCell ref="L56:N57"/>
    <mergeCell ref="B98:K99"/>
    <mergeCell ref="B100:M101"/>
    <mergeCell ref="B80:G81"/>
    <mergeCell ref="B87:H87"/>
    <mergeCell ref="B90:O91"/>
    <mergeCell ref="C92:N93"/>
    <mergeCell ref="B95:D96"/>
    <mergeCell ref="E95:H96"/>
  </mergeCells>
  <dataValidations count="2">
    <dataValidation type="list" allowBlank="1" showInputMessage="1" showErrorMessage="1" prompt="Bitte Anrede auswählen" sqref="B15" xr:uid="{00000000-0002-0000-0B00-000000000000}">
      <formula1>"Herrn, Frau"</formula1>
    </dataValidation>
    <dataValidation type="list" allowBlank="1" showInputMessage="1" showErrorMessage="1" prompt="Bitte auswählen ob an einem Tag oder an mehreren Tagen gewählt werden kann." sqref="B56:G57" xr:uid="{00000000-0002-0000-0B00-000001000000}">
      <formula1>"Die Wahlen finden am:, Die Wahlen finden vom:"</formula1>
    </dataValidation>
  </dataValidations>
  <pageMargins left="0.7" right="0.7" top="0.78740157499999996" bottom="0.78740157499999996" header="0.3" footer="0.3"/>
  <pageSetup paperSize="9" scale="7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7">
    <tabColor theme="3" tint="0.39997558519241921"/>
  </sheetPr>
  <dimension ref="A1:AL133"/>
  <sheetViews>
    <sheetView showGridLines="0" zoomScaleNormal="100" zoomScalePageLayoutView="40" workbookViewId="0">
      <selection activeCell="T92" sqref="T92:V93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652" t="s">
        <v>466</v>
      </c>
    </row>
    <row r="2" spans="1:27" ht="10.199999999999999" customHeight="1" x14ac:dyDescent="0.25">
      <c r="A2" s="50"/>
      <c r="B2" s="99"/>
      <c r="C2" s="90"/>
      <c r="D2" s="90"/>
      <c r="E2" s="90"/>
      <c r="F2" s="90"/>
      <c r="G2" s="90"/>
      <c r="H2" s="90"/>
      <c r="I2" s="51"/>
      <c r="J2" s="50"/>
      <c r="K2" s="50"/>
      <c r="L2" s="51"/>
      <c r="M2" s="51"/>
      <c r="N2" s="51"/>
      <c r="O2" s="51"/>
      <c r="P2" s="51"/>
      <c r="Q2" s="51"/>
      <c r="R2" s="51"/>
      <c r="S2" s="51"/>
      <c r="T2" s="51"/>
      <c r="U2" s="51"/>
      <c r="V2" s="676" t="s">
        <v>102</v>
      </c>
      <c r="W2" s="530"/>
      <c r="X2" s="530"/>
      <c r="Y2" s="530"/>
      <c r="Z2" s="50"/>
      <c r="AA2" s="653"/>
    </row>
    <row r="3" spans="1:27" ht="10.199999999999999" customHeight="1" x14ac:dyDescent="0.25">
      <c r="A3" s="50"/>
      <c r="B3" s="90"/>
      <c r="C3" s="90"/>
      <c r="D3" s="90"/>
      <c r="E3" s="90"/>
      <c r="F3" s="90"/>
      <c r="G3" s="90"/>
      <c r="H3" s="9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30"/>
      <c r="W3" s="530"/>
      <c r="X3" s="530"/>
      <c r="Y3" s="530"/>
      <c r="Z3" s="50"/>
      <c r="AA3" s="653"/>
    </row>
    <row r="4" spans="1:27" ht="10.199999999999999" customHeight="1" x14ac:dyDescent="0.25">
      <c r="A4" s="50"/>
      <c r="B4" s="65"/>
      <c r="C4" s="86"/>
      <c r="D4" s="86"/>
      <c r="E4" s="86"/>
      <c r="F4" s="86"/>
      <c r="G4" s="86"/>
      <c r="H4" s="86"/>
      <c r="I4" s="86"/>
      <c r="J4" s="86"/>
      <c r="K4" s="86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0"/>
      <c r="X4" s="50"/>
      <c r="Y4" s="50"/>
      <c r="Z4" s="50"/>
      <c r="AA4" s="653"/>
    </row>
    <row r="5" spans="1:27" ht="10.199999999999999" customHeight="1" x14ac:dyDescent="0.25">
      <c r="A5" s="50"/>
      <c r="B5" s="683" t="s">
        <v>104</v>
      </c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  <c r="R5" s="991"/>
      <c r="S5" s="991"/>
      <c r="T5" s="991"/>
      <c r="U5" s="991"/>
      <c r="V5" s="991"/>
      <c r="W5" s="991"/>
      <c r="X5" s="991"/>
      <c r="Y5" s="991"/>
      <c r="Z5" s="991"/>
      <c r="AA5" s="653"/>
    </row>
    <row r="6" spans="1:27" ht="9.6" customHeight="1" x14ac:dyDescent="0.25">
      <c r="A6" s="50"/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  <c r="M6" s="991"/>
      <c r="N6" s="991"/>
      <c r="O6" s="991"/>
      <c r="P6" s="991"/>
      <c r="Q6" s="991"/>
      <c r="R6" s="991"/>
      <c r="S6" s="991"/>
      <c r="T6" s="991"/>
      <c r="U6" s="991"/>
      <c r="V6" s="991"/>
      <c r="W6" s="991"/>
      <c r="X6" s="991"/>
      <c r="Y6" s="991"/>
      <c r="Z6" s="991"/>
      <c r="AA6" s="653"/>
    </row>
    <row r="7" spans="1:27" ht="10.199999999999999" customHeight="1" x14ac:dyDescent="0.25">
      <c r="A7" s="50"/>
      <c r="B7" s="683" t="s">
        <v>103</v>
      </c>
      <c r="C7" s="991"/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  <c r="P7" s="991"/>
      <c r="Q7" s="991"/>
      <c r="R7" s="991"/>
      <c r="S7" s="991"/>
      <c r="T7" s="991"/>
      <c r="U7" s="991"/>
      <c r="V7" s="991"/>
      <c r="W7" s="991"/>
      <c r="X7" s="991"/>
      <c r="Y7" s="991"/>
      <c r="Z7" s="991"/>
      <c r="AA7" s="653"/>
    </row>
    <row r="8" spans="1:27" ht="10.199999999999999" customHeight="1" x14ac:dyDescent="0.25">
      <c r="A8" s="50"/>
      <c r="B8" s="991"/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991"/>
      <c r="Y8" s="991"/>
      <c r="Z8" s="991"/>
      <c r="AA8" s="653"/>
    </row>
    <row r="9" spans="1:27" ht="10.199999999999999" customHeight="1" x14ac:dyDescent="0.25">
      <c r="A9" s="50"/>
      <c r="B9" s="91"/>
      <c r="C9" s="91"/>
      <c r="D9" s="91"/>
      <c r="E9" s="91"/>
      <c r="F9" s="91"/>
      <c r="G9" s="91"/>
      <c r="H9" s="91"/>
      <c r="I9" s="91"/>
      <c r="J9" s="91"/>
      <c r="K9" s="91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653"/>
    </row>
    <row r="10" spans="1:27" ht="10.199999999999999" customHeight="1" x14ac:dyDescent="0.25">
      <c r="A10" s="50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653"/>
    </row>
    <row r="11" spans="1:27" ht="10.199999999999999" customHeight="1" x14ac:dyDescent="0.25">
      <c r="A11" s="50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653"/>
    </row>
    <row r="12" spans="1:27" ht="10.199999999999999" customHeight="1" x14ac:dyDescent="0.25">
      <c r="A12" s="50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653"/>
    </row>
    <row r="13" spans="1:27" ht="10.199999999999999" customHeight="1" x14ac:dyDescent="0.25">
      <c r="A13" s="50"/>
      <c r="B13" s="54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653"/>
    </row>
    <row r="14" spans="1:27" ht="10.199999999999999" customHeigh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653"/>
    </row>
    <row r="15" spans="1:27" ht="10.199999999999999" customHeight="1" x14ac:dyDescent="0.25">
      <c r="A15" s="15"/>
      <c r="B15" s="992" t="s">
        <v>105</v>
      </c>
      <c r="C15" s="993"/>
      <c r="D15" s="993"/>
      <c r="E15" s="994"/>
      <c r="F15" s="994"/>
      <c r="G15" s="994"/>
      <c r="H15" s="994"/>
      <c r="I15" s="994"/>
      <c r="J15" s="994"/>
      <c r="K15" s="994"/>
      <c r="L15" s="58"/>
      <c r="M15" s="15"/>
      <c r="N15" s="15"/>
      <c r="O15" s="15"/>
      <c r="P15" s="985"/>
      <c r="Q15" s="685"/>
      <c r="R15" s="685"/>
      <c r="S15" s="685"/>
      <c r="T15" s="685"/>
      <c r="U15" s="15"/>
      <c r="V15" s="985"/>
      <c r="W15" s="685"/>
      <c r="X15" s="685"/>
      <c r="Y15" s="685"/>
      <c r="Z15" s="58"/>
      <c r="AA15" s="653"/>
    </row>
    <row r="16" spans="1:27" ht="10.199999999999999" customHeight="1" x14ac:dyDescent="0.25">
      <c r="A16" s="15"/>
      <c r="B16" s="993"/>
      <c r="C16" s="993"/>
      <c r="D16" s="993"/>
      <c r="E16" s="994"/>
      <c r="F16" s="994"/>
      <c r="G16" s="994"/>
      <c r="H16" s="994"/>
      <c r="I16" s="994"/>
      <c r="J16" s="994"/>
      <c r="K16" s="994"/>
      <c r="L16" s="15"/>
      <c r="M16" s="15"/>
      <c r="N16" s="15"/>
      <c r="O16" s="15"/>
      <c r="P16" s="986"/>
      <c r="Q16" s="986"/>
      <c r="R16" s="986"/>
      <c r="S16" s="986"/>
      <c r="T16" s="986"/>
      <c r="U16" s="15"/>
      <c r="V16" s="986"/>
      <c r="W16" s="986"/>
      <c r="X16" s="986"/>
      <c r="Y16" s="986"/>
      <c r="Z16" s="15"/>
      <c r="AA16" s="653"/>
    </row>
    <row r="17" spans="1:29" ht="10.199999999999999" customHeight="1" x14ac:dyDescent="0.25">
      <c r="A17" s="50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15"/>
      <c r="M17" s="15"/>
      <c r="N17" s="15"/>
      <c r="O17" s="15"/>
      <c r="P17" s="996" t="s">
        <v>121</v>
      </c>
      <c r="Q17" s="997"/>
      <c r="R17" s="997"/>
      <c r="S17" s="997"/>
      <c r="T17" s="997"/>
      <c r="U17" s="117"/>
      <c r="V17" s="996" t="s">
        <v>122</v>
      </c>
      <c r="W17" s="997"/>
      <c r="X17" s="997"/>
      <c r="Y17" s="997"/>
      <c r="Z17" s="15"/>
      <c r="AA17" s="653"/>
    </row>
    <row r="18" spans="1:29" ht="10.199999999999999" customHeight="1" x14ac:dyDescent="0.25">
      <c r="A18" s="59"/>
      <c r="B18" s="1001" t="str">
        <f>IF(Dienststellendaten!D5&lt;1,"",Dienststellendaten!D5)</f>
        <v/>
      </c>
      <c r="C18" s="1002"/>
      <c r="D18" s="1002"/>
      <c r="E18" s="1002"/>
      <c r="F18" s="1002"/>
      <c r="G18" s="1002"/>
      <c r="H18" s="1002"/>
      <c r="I18" s="1002"/>
      <c r="J18" s="1002"/>
      <c r="K18" s="1002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15"/>
      <c r="AA18" s="653"/>
    </row>
    <row r="19" spans="1:29" ht="10.199999999999999" customHeight="1" x14ac:dyDescent="0.25">
      <c r="A19" s="59"/>
      <c r="B19" s="969"/>
      <c r="C19" s="969"/>
      <c r="D19" s="969"/>
      <c r="E19" s="969"/>
      <c r="F19" s="969"/>
      <c r="G19" s="969"/>
      <c r="H19" s="969"/>
      <c r="I19" s="969"/>
      <c r="J19" s="969"/>
      <c r="K19" s="969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15"/>
      <c r="AA19" s="653"/>
    </row>
    <row r="20" spans="1:29" ht="10.199999999999999" customHeight="1" x14ac:dyDescent="0.25">
      <c r="A20" s="59"/>
      <c r="B20" s="60"/>
      <c r="C20" s="60"/>
      <c r="D20" s="60"/>
      <c r="E20" s="118" t="s">
        <v>106</v>
      </c>
      <c r="F20" s="119"/>
      <c r="G20" s="119"/>
      <c r="H20" s="119"/>
      <c r="I20" s="119"/>
      <c r="J20" s="60"/>
      <c r="K20" s="60"/>
      <c r="L20" s="61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15"/>
      <c r="AA20" s="653"/>
    </row>
    <row r="21" spans="1:29" ht="10.199999999999999" customHeight="1" x14ac:dyDescent="0.25">
      <c r="A21" s="59"/>
      <c r="B21" s="1001" t="str">
        <f>IF(Dienststellendaten!D7&lt;1,"",Dienststellendaten!D7)</f>
        <v/>
      </c>
      <c r="C21" s="1002"/>
      <c r="D21" s="1002"/>
      <c r="E21" s="1002"/>
      <c r="F21" s="1002"/>
      <c r="G21" s="1002"/>
      <c r="H21" s="1002"/>
      <c r="I21" s="1002"/>
      <c r="J21" s="1002"/>
      <c r="K21" s="1002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15"/>
      <c r="AA21" s="653"/>
    </row>
    <row r="22" spans="1:29" ht="10.199999999999999" customHeight="1" x14ac:dyDescent="0.25">
      <c r="A22" s="59"/>
      <c r="B22" s="969"/>
      <c r="C22" s="969"/>
      <c r="D22" s="969"/>
      <c r="E22" s="969"/>
      <c r="F22" s="969"/>
      <c r="G22" s="969"/>
      <c r="H22" s="969"/>
      <c r="I22" s="969"/>
      <c r="J22" s="969"/>
      <c r="K22" s="96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15"/>
      <c r="AA22" s="653"/>
    </row>
    <row r="23" spans="1:29" ht="10.199999999999999" customHeight="1" x14ac:dyDescent="0.25">
      <c r="A23" s="59"/>
      <c r="B23" s="60"/>
      <c r="C23" s="60"/>
      <c r="D23" s="60"/>
      <c r="E23" s="119" t="s">
        <v>68</v>
      </c>
      <c r="F23" s="119"/>
      <c r="G23" s="119"/>
      <c r="H23" s="119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15"/>
      <c r="AA23" s="653"/>
    </row>
    <row r="24" spans="1:29" ht="10.199999999999999" customHeight="1" x14ac:dyDescent="0.25">
      <c r="A24" s="59"/>
      <c r="B24" s="1001" t="str">
        <f>IF(Dienststellendaten!D9&lt;1,"",Dienststellendaten!D9)</f>
        <v/>
      </c>
      <c r="C24" s="1002"/>
      <c r="D24" s="1002"/>
      <c r="E24" s="1002"/>
      <c r="F24" s="1002"/>
      <c r="G24" s="1002"/>
      <c r="H24" s="1002"/>
      <c r="I24" s="1002"/>
      <c r="J24" s="1002"/>
      <c r="K24" s="1002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15"/>
      <c r="AA24" s="653"/>
    </row>
    <row r="25" spans="1:29" ht="10.199999999999999" customHeight="1" x14ac:dyDescent="0.25">
      <c r="A25" s="59"/>
      <c r="B25" s="969"/>
      <c r="C25" s="969"/>
      <c r="D25" s="969"/>
      <c r="E25" s="969"/>
      <c r="F25" s="969"/>
      <c r="G25" s="969"/>
      <c r="H25" s="969"/>
      <c r="I25" s="969"/>
      <c r="J25" s="969"/>
      <c r="K25" s="969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15"/>
      <c r="AA25" s="653"/>
    </row>
    <row r="26" spans="1:29" ht="10.199999999999999" customHeight="1" x14ac:dyDescent="0.25">
      <c r="A26" s="59"/>
      <c r="B26" s="60"/>
      <c r="C26" s="60"/>
      <c r="D26" s="60"/>
      <c r="E26" s="119" t="s">
        <v>70</v>
      </c>
      <c r="F26" s="119"/>
      <c r="G26" s="119"/>
      <c r="H26" s="60"/>
      <c r="I26" s="60"/>
      <c r="J26" s="60"/>
      <c r="K26" s="60"/>
      <c r="L26" s="61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15"/>
      <c r="AA26" s="653"/>
    </row>
    <row r="27" spans="1:29" ht="10.199999999999999" customHeight="1" x14ac:dyDescent="0.25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15"/>
      <c r="AA27" s="653"/>
    </row>
    <row r="28" spans="1:29" ht="10.199999999999999" customHeight="1" x14ac:dyDescent="0.25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1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15"/>
      <c r="AA28" s="653"/>
      <c r="AB28" s="84"/>
      <c r="AC28" s="84"/>
    </row>
    <row r="29" spans="1:29" ht="10.199999999999999" customHeight="1" x14ac:dyDescent="0.25">
      <c r="A29" s="59"/>
      <c r="B29" s="89"/>
      <c r="C29" s="106"/>
      <c r="D29" s="106"/>
      <c r="E29" s="106"/>
      <c r="F29" s="106"/>
      <c r="G29" s="106"/>
      <c r="H29" s="106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15"/>
      <c r="AA29" s="653"/>
    </row>
    <row r="30" spans="1:29" ht="10.199999999999999" customHeight="1" x14ac:dyDescent="0.25">
      <c r="A30" s="59"/>
      <c r="B30" s="106"/>
      <c r="C30" s="106"/>
      <c r="D30" s="106"/>
      <c r="E30" s="106"/>
      <c r="F30" s="106"/>
      <c r="G30" s="106"/>
      <c r="H30" s="106"/>
      <c r="I30" s="60"/>
      <c r="J30" s="60"/>
      <c r="K30" s="60"/>
      <c r="L30" s="61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15"/>
      <c r="AA30" s="653"/>
    </row>
    <row r="31" spans="1:29" ht="10.199999999999999" customHeight="1" x14ac:dyDescent="0.25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15"/>
      <c r="AA31" s="653"/>
    </row>
    <row r="32" spans="1:29" ht="10.199999999999999" customHeight="1" x14ac:dyDescent="0.25">
      <c r="A32" s="59"/>
      <c r="B32" s="89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6"/>
      <c r="R32" s="106"/>
      <c r="S32" s="101"/>
      <c r="T32" s="60"/>
      <c r="U32" s="60"/>
      <c r="V32" s="60"/>
      <c r="W32" s="60"/>
      <c r="X32" s="60"/>
      <c r="Y32" s="60"/>
      <c r="Z32" s="15"/>
      <c r="AA32" s="653"/>
    </row>
    <row r="33" spans="1:27" ht="10.199999999999999" customHeight="1" x14ac:dyDescent="0.25">
      <c r="A33" s="59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6"/>
      <c r="R33" s="106"/>
      <c r="S33" s="101"/>
      <c r="T33" s="60"/>
      <c r="U33" s="60"/>
      <c r="V33" s="60"/>
      <c r="W33" s="60"/>
      <c r="X33" s="60"/>
      <c r="Y33" s="60"/>
      <c r="Z33" s="15"/>
      <c r="AA33" s="653"/>
    </row>
    <row r="34" spans="1:27" ht="10.199999999999999" customHeight="1" x14ac:dyDescent="0.25">
      <c r="A34" s="59"/>
      <c r="B34" s="79"/>
      <c r="C34" s="89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79"/>
      <c r="Q34" s="79"/>
      <c r="R34" s="79"/>
      <c r="S34" s="60"/>
      <c r="T34" s="60"/>
      <c r="U34" s="60"/>
      <c r="V34" s="60"/>
      <c r="W34" s="60"/>
      <c r="X34" s="60"/>
      <c r="Y34" s="60"/>
      <c r="Z34" s="15"/>
      <c r="AA34" s="653"/>
    </row>
    <row r="35" spans="1:27" ht="10.199999999999999" customHeight="1" x14ac:dyDescent="0.4">
      <c r="A35" s="59"/>
      <c r="B35" s="108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79"/>
      <c r="Q35" s="79"/>
      <c r="R35" s="79"/>
      <c r="S35" s="60"/>
      <c r="T35" s="60"/>
      <c r="U35" s="60"/>
      <c r="V35" s="60"/>
      <c r="W35" s="60"/>
      <c r="X35" s="60"/>
      <c r="Y35" s="60"/>
      <c r="Z35" s="15"/>
      <c r="AA35" s="653"/>
    </row>
    <row r="36" spans="1:27" ht="10.199999999999999" customHeight="1" x14ac:dyDescent="0.25">
      <c r="A36" s="59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15"/>
      <c r="AA36" s="653"/>
    </row>
    <row r="37" spans="1:27" ht="10.199999999999999" customHeight="1" x14ac:dyDescent="0.25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15"/>
      <c r="AA37" s="653"/>
    </row>
    <row r="38" spans="1:27" ht="10.199999999999999" customHeight="1" x14ac:dyDescent="0.25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1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15"/>
      <c r="AA38" s="653"/>
    </row>
    <row r="39" spans="1:27" ht="10.199999999999999" customHeight="1" x14ac:dyDescent="0.25">
      <c r="A39" s="59"/>
      <c r="B39" s="87"/>
      <c r="C39" s="100"/>
      <c r="D39" s="100"/>
      <c r="E39" s="100"/>
      <c r="F39" s="100"/>
      <c r="G39" s="100"/>
      <c r="H39" s="10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15"/>
      <c r="AA39" s="653"/>
    </row>
    <row r="40" spans="1:27" ht="10.199999999999999" customHeight="1" x14ac:dyDescent="0.25">
      <c r="A40" s="59"/>
      <c r="B40" s="100"/>
      <c r="C40" s="100"/>
      <c r="D40" s="100"/>
      <c r="E40" s="100"/>
      <c r="F40" s="100"/>
      <c r="G40" s="100"/>
      <c r="H40" s="100"/>
      <c r="I40" s="60"/>
      <c r="J40" s="60"/>
      <c r="K40" s="60"/>
      <c r="L40" s="61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15"/>
      <c r="AA40" s="653"/>
    </row>
    <row r="41" spans="1:27" ht="10.199999999999999" customHeight="1" x14ac:dyDescent="0.25">
      <c r="A41" s="5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15"/>
      <c r="AA41" s="653"/>
    </row>
    <row r="42" spans="1:27" ht="10.199999999999999" customHeight="1" x14ac:dyDescent="0.25">
      <c r="A42" s="59"/>
      <c r="B42" s="87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60"/>
      <c r="Z42" s="15"/>
      <c r="AA42" s="653"/>
    </row>
    <row r="43" spans="1:27" ht="10.199999999999999" customHeight="1" x14ac:dyDescent="0.25">
      <c r="A43" s="59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60"/>
      <c r="Z43" s="15"/>
      <c r="AA43" s="653"/>
    </row>
    <row r="44" spans="1:27" ht="10.199999999999999" customHeight="1" x14ac:dyDescent="0.25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1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15"/>
      <c r="AA44" s="653"/>
    </row>
    <row r="45" spans="1:27" ht="10.199999999999999" customHeight="1" x14ac:dyDescent="0.25">
      <c r="A45" s="59"/>
      <c r="B45" s="953" t="s">
        <v>107</v>
      </c>
      <c r="C45" s="521"/>
      <c r="D45" s="521"/>
      <c r="E45" s="521"/>
      <c r="F45" s="521"/>
      <c r="G45" s="521"/>
      <c r="H45" s="52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60"/>
      <c r="Z45" s="15"/>
      <c r="AA45" s="653"/>
    </row>
    <row r="46" spans="1:27" ht="10.199999999999999" customHeight="1" x14ac:dyDescent="0.25">
      <c r="A46" s="59"/>
      <c r="B46" s="521"/>
      <c r="C46" s="521"/>
      <c r="D46" s="521"/>
      <c r="E46" s="521"/>
      <c r="F46" s="521"/>
      <c r="G46" s="521"/>
      <c r="H46" s="52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60"/>
      <c r="Z46" s="15"/>
      <c r="AA46" s="653"/>
    </row>
    <row r="47" spans="1:27" ht="10.199999999999999" customHeight="1" x14ac:dyDescent="0.25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15"/>
      <c r="AA47" s="653"/>
    </row>
    <row r="48" spans="1:27" ht="10.199999999999999" customHeight="1" x14ac:dyDescent="0.25">
      <c r="A48" s="59"/>
      <c r="B48" s="87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60"/>
      <c r="Z48" s="15"/>
      <c r="AA48" s="653"/>
    </row>
    <row r="49" spans="1:27" ht="10.199999999999999" customHeight="1" x14ac:dyDescent="0.25">
      <c r="A49" s="59"/>
      <c r="B49" s="995" t="s">
        <v>382</v>
      </c>
      <c r="C49" s="510"/>
      <c r="D49" s="510"/>
      <c r="E49" s="510"/>
      <c r="F49" s="510"/>
      <c r="G49" s="510"/>
      <c r="H49" s="510"/>
      <c r="I49" s="510"/>
      <c r="J49" s="510"/>
      <c r="K49" s="510"/>
      <c r="L49" s="510"/>
      <c r="M49" s="510"/>
      <c r="N49" s="510"/>
      <c r="O49" s="510"/>
      <c r="P49" s="510"/>
      <c r="Q49" s="510"/>
      <c r="R49" s="510"/>
      <c r="S49" s="510"/>
      <c r="T49" s="510"/>
      <c r="U49" s="510"/>
      <c r="V49" s="510"/>
      <c r="W49" s="510"/>
      <c r="X49" s="510"/>
      <c r="Y49" s="510"/>
      <c r="Z49" s="15"/>
      <c r="AA49" s="653"/>
    </row>
    <row r="50" spans="1:27" ht="10.199999999999999" customHeight="1" x14ac:dyDescent="0.25">
      <c r="A50" s="59"/>
      <c r="B50" s="510"/>
      <c r="C50" s="510"/>
      <c r="D50" s="510"/>
      <c r="E50" s="510"/>
      <c r="F50" s="510"/>
      <c r="G50" s="510"/>
      <c r="H50" s="510"/>
      <c r="I50" s="510"/>
      <c r="J50" s="510"/>
      <c r="K50" s="510"/>
      <c r="L50" s="510"/>
      <c r="M50" s="510"/>
      <c r="N50" s="510"/>
      <c r="O50" s="510"/>
      <c r="P50" s="510"/>
      <c r="Q50" s="510"/>
      <c r="R50" s="510"/>
      <c r="S50" s="510"/>
      <c r="T50" s="510"/>
      <c r="U50" s="510"/>
      <c r="V50" s="510"/>
      <c r="W50" s="510"/>
      <c r="X50" s="510"/>
      <c r="Y50" s="510"/>
      <c r="Z50" s="15"/>
      <c r="AA50" s="653"/>
    </row>
    <row r="51" spans="1:27" ht="10.199999999999999" customHeight="1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15"/>
      <c r="AA51" s="653"/>
    </row>
    <row r="52" spans="1:27" ht="10.199999999999999" customHeight="1" x14ac:dyDescent="0.25">
      <c r="A52" s="59"/>
      <c r="B52" s="995" t="s">
        <v>108</v>
      </c>
      <c r="C52" s="510"/>
      <c r="D52" s="510"/>
      <c r="E52" s="510"/>
      <c r="F52" s="510"/>
      <c r="G52" s="510"/>
      <c r="H52" s="510"/>
      <c r="I52" s="510"/>
      <c r="J52" s="510"/>
      <c r="K52" s="510"/>
      <c r="L52" s="510"/>
      <c r="M52" s="510"/>
      <c r="N52" s="510"/>
      <c r="O52" s="510"/>
      <c r="P52" s="510"/>
      <c r="Q52" s="510"/>
      <c r="R52" s="510"/>
      <c r="S52" s="510"/>
      <c r="T52" s="510"/>
      <c r="U52" s="510"/>
      <c r="V52" s="510"/>
      <c r="W52" s="510"/>
      <c r="X52" s="510"/>
      <c r="Y52" s="510"/>
      <c r="Z52" s="15"/>
      <c r="AA52" s="653"/>
    </row>
    <row r="53" spans="1:27" ht="10.199999999999999" customHeight="1" x14ac:dyDescent="0.25">
      <c r="A53" s="59"/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  <c r="N53" s="510"/>
      <c r="O53" s="510"/>
      <c r="P53" s="510"/>
      <c r="Q53" s="510"/>
      <c r="R53" s="510"/>
      <c r="S53" s="510"/>
      <c r="T53" s="510"/>
      <c r="U53" s="510"/>
      <c r="V53" s="510"/>
      <c r="W53" s="510"/>
      <c r="X53" s="510"/>
      <c r="Y53" s="510"/>
      <c r="Z53" s="15"/>
      <c r="AA53" s="653"/>
    </row>
    <row r="54" spans="1:27" ht="10.199999999999999" customHeight="1" x14ac:dyDescent="0.25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1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15"/>
      <c r="AA54" s="653"/>
    </row>
    <row r="55" spans="1:27" ht="10.199999999999999" customHeight="1" x14ac:dyDescent="0.25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15"/>
      <c r="AA55" s="653"/>
    </row>
    <row r="56" spans="1:27" ht="10.199999999999999" customHeight="1" x14ac:dyDescent="0.25">
      <c r="A56" s="59"/>
      <c r="B56" s="87"/>
      <c r="C56" s="101"/>
      <c r="D56" s="101"/>
      <c r="E56" s="101"/>
      <c r="F56" s="101"/>
      <c r="G56" s="101"/>
      <c r="H56" s="101"/>
      <c r="I56" s="101"/>
      <c r="J56" s="102"/>
      <c r="K56" s="103"/>
      <c r="L56" s="103"/>
      <c r="M56" s="87"/>
      <c r="N56" s="61"/>
      <c r="O56" s="103"/>
      <c r="P56" s="103"/>
      <c r="Q56" s="87"/>
      <c r="R56" s="104"/>
      <c r="S56" s="104"/>
      <c r="T56" s="87"/>
      <c r="U56" s="105"/>
      <c r="V56" s="105"/>
      <c r="W56" s="105"/>
      <c r="X56" s="60"/>
      <c r="Y56" s="60"/>
      <c r="Z56" s="15"/>
      <c r="AA56" s="653"/>
    </row>
    <row r="57" spans="1:27" ht="10.199999999999999" customHeight="1" x14ac:dyDescent="0.25">
      <c r="A57" s="59"/>
      <c r="B57" s="994"/>
      <c r="C57" s="101"/>
      <c r="D57" s="995" t="s">
        <v>109</v>
      </c>
      <c r="E57" s="940"/>
      <c r="F57" s="940"/>
      <c r="G57" s="940"/>
      <c r="H57" s="940"/>
      <c r="I57" s="940"/>
      <c r="J57" s="940"/>
      <c r="K57" s="940"/>
      <c r="L57" s="940"/>
      <c r="M57" s="940"/>
      <c r="N57" s="940"/>
      <c r="O57" s="940"/>
      <c r="P57" s="940"/>
      <c r="Q57" s="940"/>
      <c r="R57" s="940"/>
      <c r="S57" s="940"/>
      <c r="T57" s="940"/>
      <c r="U57" s="940"/>
      <c r="V57" s="105"/>
      <c r="W57" s="105"/>
      <c r="X57" s="60"/>
      <c r="Y57" s="60"/>
      <c r="Z57" s="15"/>
      <c r="AA57" s="653"/>
    </row>
    <row r="58" spans="1:27" ht="10.199999999999999" customHeight="1" x14ac:dyDescent="0.25">
      <c r="A58" s="59"/>
      <c r="B58" s="510"/>
      <c r="C58" s="60"/>
      <c r="D58" s="940"/>
      <c r="E58" s="940"/>
      <c r="F58" s="940"/>
      <c r="G58" s="940"/>
      <c r="H58" s="940"/>
      <c r="I58" s="940"/>
      <c r="J58" s="940"/>
      <c r="K58" s="940"/>
      <c r="L58" s="940"/>
      <c r="M58" s="940"/>
      <c r="N58" s="940"/>
      <c r="O58" s="940"/>
      <c r="P58" s="940"/>
      <c r="Q58" s="940"/>
      <c r="R58" s="940"/>
      <c r="S58" s="940"/>
      <c r="T58" s="940"/>
      <c r="U58" s="940"/>
      <c r="V58" s="60"/>
      <c r="W58" s="60"/>
      <c r="X58" s="60"/>
      <c r="Y58" s="60"/>
      <c r="Z58" s="15"/>
      <c r="AA58" s="653"/>
    </row>
    <row r="59" spans="1:27" ht="10.199999999999999" customHeight="1" x14ac:dyDescent="0.2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15"/>
      <c r="AA59" s="653"/>
    </row>
    <row r="60" spans="1:27" ht="10.199999999999999" customHeight="1" x14ac:dyDescent="0.25">
      <c r="A60" s="59"/>
      <c r="B60" s="983" t="s">
        <v>110</v>
      </c>
      <c r="C60" s="984"/>
      <c r="D60" s="984"/>
      <c r="E60" s="60"/>
      <c r="F60" s="60"/>
      <c r="G60" s="60"/>
      <c r="H60" s="60"/>
      <c r="I60" s="60"/>
      <c r="J60" s="60"/>
      <c r="K60" s="60"/>
      <c r="L60" s="61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15"/>
      <c r="AA60" s="653"/>
    </row>
    <row r="61" spans="1:27" ht="10.199999999999999" customHeight="1" x14ac:dyDescent="0.25">
      <c r="A61" s="59"/>
      <c r="B61" s="510"/>
      <c r="C61" s="510"/>
      <c r="D61" s="51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15"/>
      <c r="AA61" s="653"/>
    </row>
    <row r="62" spans="1:27" ht="10.199999999999999" customHeight="1" x14ac:dyDescent="0.25">
      <c r="A62" s="59"/>
      <c r="B62" s="87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60"/>
      <c r="Z62" s="15"/>
      <c r="AA62" s="653"/>
    </row>
    <row r="63" spans="1:27" ht="10.199999999999999" customHeight="1" x14ac:dyDescent="0.25">
      <c r="A63" s="59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60"/>
      <c r="Z63" s="15"/>
      <c r="AA63" s="653"/>
    </row>
    <row r="64" spans="1:27" ht="10.199999999999999" customHeight="1" x14ac:dyDescent="0.25">
      <c r="A64" s="59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15"/>
      <c r="AA64" s="653"/>
    </row>
    <row r="65" spans="1:38" ht="10.199999999999999" customHeight="1" x14ac:dyDescent="0.25">
      <c r="A65" s="59"/>
      <c r="B65" s="87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60"/>
      <c r="Z65" s="15"/>
      <c r="AA65" s="653"/>
    </row>
    <row r="66" spans="1:38" ht="10.199999999999999" customHeight="1" x14ac:dyDescent="0.25">
      <c r="A66" s="5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50"/>
      <c r="Z66" s="50"/>
      <c r="AA66" s="653"/>
    </row>
    <row r="67" spans="1:38" ht="10.199999999999999" customHeight="1" x14ac:dyDescent="0.25">
      <c r="A67" s="50"/>
      <c r="B67" s="939" t="s">
        <v>83</v>
      </c>
      <c r="C67" s="940"/>
      <c r="D67" s="940"/>
      <c r="E67" s="940"/>
      <c r="F67" s="940"/>
      <c r="G67" s="503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653"/>
    </row>
    <row r="68" spans="1:38" ht="10.199999999999999" customHeight="1" x14ac:dyDescent="0.25">
      <c r="A68" s="50"/>
      <c r="B68" s="940"/>
      <c r="C68" s="940"/>
      <c r="D68" s="940"/>
      <c r="E68" s="940"/>
      <c r="F68" s="940"/>
      <c r="G68" s="503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50"/>
      <c r="Z68" s="50"/>
      <c r="AA68" s="653"/>
    </row>
    <row r="69" spans="1:38" ht="10.199999999999999" customHeight="1" x14ac:dyDescent="0.25">
      <c r="A69" s="50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50"/>
      <c r="Z69" s="50"/>
      <c r="AA69" s="653"/>
    </row>
    <row r="70" spans="1:38" ht="10.199999999999999" customHeigh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653"/>
    </row>
    <row r="71" spans="1:38" ht="10.199999999999999" customHeight="1" x14ac:dyDescent="0.25">
      <c r="A71" s="50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50"/>
      <c r="N71" s="62"/>
      <c r="O71" s="62"/>
      <c r="P71" s="50"/>
      <c r="Q71" s="64"/>
      <c r="R71" s="64"/>
      <c r="S71" s="50"/>
      <c r="T71" s="50"/>
      <c r="U71" s="50"/>
      <c r="V71" s="50"/>
      <c r="W71" s="50"/>
      <c r="X71" s="50"/>
      <c r="Y71" s="50"/>
      <c r="Z71" s="50"/>
      <c r="AA71" s="653"/>
    </row>
    <row r="72" spans="1:38" ht="10.199999999999999" customHeight="1" x14ac:dyDescent="0.25">
      <c r="A72" s="50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50"/>
      <c r="N72" s="62"/>
      <c r="O72" s="62"/>
      <c r="P72" s="50"/>
      <c r="Q72" s="64"/>
      <c r="R72" s="64"/>
      <c r="S72" s="50"/>
      <c r="T72" s="50"/>
      <c r="U72" s="50"/>
      <c r="V72" s="50"/>
      <c r="W72" s="50"/>
      <c r="X72" s="50"/>
      <c r="Y72" s="50"/>
      <c r="Z72" s="50"/>
      <c r="AA72" s="653"/>
    </row>
    <row r="73" spans="1:38" ht="10.199999999999999" customHeight="1" x14ac:dyDescent="0.25">
      <c r="A73" s="50"/>
      <c r="B73" s="87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2"/>
      <c r="O73" s="103"/>
      <c r="P73" s="103"/>
      <c r="Q73" s="100"/>
      <c r="R73" s="101"/>
      <c r="S73" s="109"/>
      <c r="T73" s="110"/>
      <c r="U73" s="100"/>
      <c r="V73" s="101"/>
      <c r="W73" s="101"/>
      <c r="X73" s="101"/>
      <c r="Y73" s="50"/>
      <c r="Z73" s="50"/>
      <c r="AA73" s="653"/>
      <c r="AB73" s="3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10.199999999999999" customHeight="1" x14ac:dyDescent="0.25">
      <c r="A74" s="50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3"/>
      <c r="O74" s="103"/>
      <c r="P74" s="103"/>
      <c r="Q74" s="101"/>
      <c r="R74" s="101"/>
      <c r="S74" s="110"/>
      <c r="T74" s="110"/>
      <c r="U74" s="101"/>
      <c r="V74" s="101"/>
      <c r="W74" s="101"/>
      <c r="X74" s="101"/>
      <c r="Y74" s="50"/>
      <c r="Z74" s="50"/>
      <c r="AA74" s="653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10.199999999999999" customHeight="1" x14ac:dyDescent="0.25">
      <c r="A75" s="50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50"/>
      <c r="N75" s="62"/>
      <c r="O75" s="62"/>
      <c r="P75" s="50"/>
      <c r="Q75" s="64"/>
      <c r="R75" s="64"/>
      <c r="S75" s="50"/>
      <c r="T75" s="50"/>
      <c r="U75" s="50"/>
      <c r="V75" s="50"/>
      <c r="W75" s="50"/>
      <c r="X75" s="50"/>
      <c r="Y75" s="50"/>
      <c r="Z75" s="50"/>
      <c r="AA75" s="653"/>
      <c r="AB75" s="596"/>
      <c r="AC75" s="596"/>
      <c r="AD75" s="33"/>
      <c r="AE75" s="4"/>
      <c r="AF75" s="83"/>
      <c r="AG75" s="83"/>
      <c r="AH75" s="83"/>
      <c r="AI75" s="83"/>
      <c r="AJ75" s="4"/>
      <c r="AK75" s="4"/>
      <c r="AL75" s="4"/>
    </row>
    <row r="76" spans="1:38" ht="10.199999999999999" customHeight="1" x14ac:dyDescent="0.25">
      <c r="A76" s="50"/>
      <c r="B76" s="943" t="s">
        <v>111</v>
      </c>
      <c r="C76" s="944"/>
      <c r="D76" s="944"/>
      <c r="E76" s="944"/>
      <c r="F76" s="944"/>
      <c r="G76" s="944"/>
      <c r="H76" s="944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653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0.199999999999999" customHeight="1" x14ac:dyDescent="0.25">
      <c r="A77" s="50"/>
      <c r="B77" s="65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6"/>
      <c r="S77" s="15"/>
      <c r="T77" s="15"/>
      <c r="U77" s="65"/>
      <c r="V77" s="65"/>
      <c r="W77" s="60"/>
      <c r="X77" s="60"/>
      <c r="Y77" s="60"/>
      <c r="Z77" s="60"/>
      <c r="AA77" s="653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0.199999999999999" customHeight="1" x14ac:dyDescent="0.25">
      <c r="A78" s="5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15"/>
      <c r="S78" s="15"/>
      <c r="T78" s="15"/>
      <c r="U78" s="65"/>
      <c r="V78" s="60"/>
      <c r="W78" s="60"/>
      <c r="X78" s="60"/>
      <c r="Y78" s="60"/>
      <c r="Z78" s="60"/>
      <c r="AA78" s="653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0.199999999999999" customHeight="1" x14ac:dyDescent="0.25">
      <c r="A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653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0.199999999999999" customHeight="1" x14ac:dyDescent="0.25">
      <c r="A80" s="50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653"/>
      <c r="AB80" s="4"/>
      <c r="AC80" s="4"/>
      <c r="AD80" s="19"/>
      <c r="AE80" s="4"/>
      <c r="AF80" s="4"/>
      <c r="AG80" s="4"/>
      <c r="AH80" s="4"/>
      <c r="AI80" s="4"/>
      <c r="AJ80" s="4"/>
      <c r="AK80" s="4"/>
      <c r="AL80" s="4"/>
    </row>
    <row r="81" spans="1:38" ht="10.199999999999999" customHeight="1" x14ac:dyDescent="0.25">
      <c r="A81" s="50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653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10.199999999999999" customHeight="1" x14ac:dyDescent="0.25">
      <c r="A82" s="50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653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0.199999999999999" customHeight="1" x14ac:dyDescent="0.25">
      <c r="A83" s="50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653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0.199999999999999" customHeigh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653"/>
    </row>
    <row r="85" spans="1:38" ht="10.199999999999999" customHeight="1" thickBot="1" x14ac:dyDescent="0.3">
      <c r="A85" s="50"/>
      <c r="B85" s="111"/>
      <c r="C85" s="111"/>
      <c r="D85" s="111"/>
      <c r="E85" s="111"/>
      <c r="F85" s="111"/>
      <c r="G85" s="111"/>
      <c r="H85" s="111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653"/>
    </row>
    <row r="86" spans="1:38" ht="10.199999999999999" customHeight="1" x14ac:dyDescent="0.25">
      <c r="A86" s="50"/>
      <c r="B86" s="892" t="s">
        <v>1</v>
      </c>
      <c r="C86" s="543"/>
      <c r="D86" s="543"/>
      <c r="E86" s="543"/>
      <c r="F86" s="543"/>
      <c r="G86" s="998" t="s">
        <v>112</v>
      </c>
      <c r="H86" s="999"/>
      <c r="I86" s="999"/>
      <c r="J86" s="999"/>
      <c r="K86" s="999"/>
      <c r="L86" s="999"/>
      <c r="M86" s="999"/>
      <c r="N86" s="999"/>
      <c r="O86" s="999"/>
      <c r="P86" s="999"/>
      <c r="Q86" s="1"/>
      <c r="R86" s="1"/>
      <c r="S86" s="1"/>
      <c r="T86" s="1"/>
      <c r="U86" s="1"/>
      <c r="V86" s="1"/>
      <c r="W86" s="1"/>
      <c r="X86" s="1"/>
      <c r="Y86" s="1"/>
      <c r="Z86" s="2"/>
      <c r="AA86" s="653"/>
    </row>
    <row r="87" spans="1:38" ht="10.199999999999999" customHeight="1" x14ac:dyDescent="0.25">
      <c r="A87" s="50"/>
      <c r="B87" s="875"/>
      <c r="C87" s="546"/>
      <c r="D87" s="546"/>
      <c r="E87" s="546"/>
      <c r="F87" s="546"/>
      <c r="G87" s="1000"/>
      <c r="H87" s="1000"/>
      <c r="I87" s="1000"/>
      <c r="J87" s="1000"/>
      <c r="K87" s="1000"/>
      <c r="L87" s="1000"/>
      <c r="M87" s="1000"/>
      <c r="N87" s="1000"/>
      <c r="O87" s="1000"/>
      <c r="P87" s="1000"/>
      <c r="Q87" s="4"/>
      <c r="R87" s="4"/>
      <c r="S87" s="4"/>
      <c r="T87" s="4"/>
      <c r="U87" s="4"/>
      <c r="V87" s="4"/>
      <c r="W87" s="4"/>
      <c r="X87" s="4"/>
      <c r="Y87" s="4"/>
      <c r="Z87" s="5"/>
      <c r="AA87" s="653"/>
    </row>
    <row r="88" spans="1:38" ht="10.199999999999999" customHeight="1" x14ac:dyDescent="0.25">
      <c r="A88" s="50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5"/>
      <c r="AA88" s="653"/>
    </row>
    <row r="89" spans="1:38" ht="10.199999999999999" customHeight="1" x14ac:dyDescent="0.25">
      <c r="A89" s="50"/>
      <c r="B89" s="981" t="s">
        <v>113</v>
      </c>
      <c r="C89" s="503"/>
      <c r="D89" s="503"/>
      <c r="E89" s="503"/>
      <c r="F89" s="503"/>
      <c r="G89" s="503"/>
      <c r="H89" s="987"/>
      <c r="I89" s="987"/>
      <c r="J89" s="988"/>
      <c r="K89" s="86"/>
      <c r="L89" s="86"/>
      <c r="M89" s="86"/>
      <c r="P89" s="4"/>
      <c r="Q89" s="4"/>
      <c r="R89" s="112"/>
      <c r="S89" s="112"/>
      <c r="T89" s="112"/>
      <c r="U89" s="112"/>
      <c r="V89" s="112"/>
      <c r="W89" s="4"/>
      <c r="X89" s="4"/>
      <c r="Y89" s="4"/>
      <c r="Z89" s="5"/>
      <c r="AA89" s="653"/>
    </row>
    <row r="90" spans="1:38" ht="10.199999999999999" customHeight="1" x14ac:dyDescent="0.25">
      <c r="A90" s="50"/>
      <c r="B90" s="616"/>
      <c r="C90" s="503"/>
      <c r="D90" s="503"/>
      <c r="E90" s="503"/>
      <c r="F90" s="503"/>
      <c r="G90" s="503"/>
      <c r="H90" s="989"/>
      <c r="I90" s="989"/>
      <c r="J90" s="990"/>
      <c r="K90" s="86"/>
      <c r="L90" s="86"/>
      <c r="M90" s="86"/>
      <c r="P90" s="4"/>
      <c r="Q90" s="4"/>
      <c r="R90" s="112"/>
      <c r="S90" s="112"/>
      <c r="T90" s="112"/>
      <c r="U90" s="112"/>
      <c r="V90" s="112"/>
      <c r="W90" s="4"/>
      <c r="X90" s="4"/>
      <c r="Y90" s="4"/>
      <c r="Z90" s="5"/>
      <c r="AA90" s="653"/>
    </row>
    <row r="91" spans="1:38" ht="10.199999999999999" customHeight="1" x14ac:dyDescent="0.25">
      <c r="A91" s="50"/>
      <c r="B91" s="40"/>
      <c r="C91" s="35"/>
      <c r="D91" s="35"/>
      <c r="E91" s="35"/>
      <c r="F91" s="29"/>
      <c r="G91" s="29"/>
      <c r="H91" s="29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5"/>
      <c r="AA91" s="653"/>
    </row>
    <row r="92" spans="1:38" ht="10.199999999999999" customHeight="1" x14ac:dyDescent="0.25">
      <c r="A92" s="50"/>
      <c r="B92" s="981" t="s">
        <v>114</v>
      </c>
      <c r="C92" s="982"/>
      <c r="D92" s="982"/>
      <c r="E92" s="617"/>
      <c r="F92" s="617"/>
      <c r="G92" s="617"/>
      <c r="H92" s="617"/>
      <c r="I92" s="617"/>
      <c r="J92" s="617"/>
      <c r="K92" s="617"/>
      <c r="L92" s="617"/>
      <c r="M92" s="617"/>
      <c r="N92" s="617"/>
      <c r="O92" s="617"/>
      <c r="P92" s="617"/>
      <c r="Q92" s="503"/>
      <c r="R92" s="503"/>
      <c r="S92" s="503"/>
      <c r="T92" s="987"/>
      <c r="U92" s="987"/>
      <c r="V92" s="988"/>
      <c r="W92" s="4"/>
      <c r="X92" s="4"/>
      <c r="Y92" s="4"/>
      <c r="Z92" s="5"/>
      <c r="AA92" s="653"/>
    </row>
    <row r="93" spans="1:38" ht="10.199999999999999" customHeight="1" x14ac:dyDescent="0.25">
      <c r="A93" s="50"/>
      <c r="B93" s="981"/>
      <c r="C93" s="982"/>
      <c r="D93" s="982"/>
      <c r="E93" s="617"/>
      <c r="F93" s="617"/>
      <c r="G93" s="617"/>
      <c r="H93" s="617"/>
      <c r="I93" s="617"/>
      <c r="J93" s="617"/>
      <c r="K93" s="617"/>
      <c r="L93" s="617"/>
      <c r="M93" s="617"/>
      <c r="N93" s="617"/>
      <c r="O93" s="617"/>
      <c r="P93" s="617"/>
      <c r="Q93" s="503"/>
      <c r="R93" s="503"/>
      <c r="S93" s="503"/>
      <c r="T93" s="989"/>
      <c r="U93" s="989"/>
      <c r="V93" s="990"/>
      <c r="W93" s="4"/>
      <c r="X93" s="4"/>
      <c r="Y93" s="4"/>
      <c r="Z93" s="5"/>
      <c r="AA93" s="653"/>
    </row>
    <row r="94" spans="1:38" ht="10.199999999999999" customHeight="1" x14ac:dyDescent="0.25">
      <c r="A94" s="50"/>
      <c r="B94" s="40"/>
      <c r="C94" s="35"/>
      <c r="D94" s="35"/>
      <c r="E94" s="35"/>
      <c r="F94" s="29"/>
      <c r="G94" s="29"/>
      <c r="H94" s="29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5"/>
      <c r="AA94" s="653"/>
    </row>
    <row r="95" spans="1:38" ht="10.199999999999999" customHeight="1" thickBot="1" x14ac:dyDescent="0.3">
      <c r="A95" s="50"/>
      <c r="B95" s="41"/>
      <c r="C95" s="42"/>
      <c r="D95" s="42"/>
      <c r="E95" s="42"/>
      <c r="F95" s="43"/>
      <c r="G95" s="43"/>
      <c r="H95" s="43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7"/>
      <c r="AA95" s="653"/>
    </row>
    <row r="96" spans="1:38" ht="10.199999999999999" customHeight="1" x14ac:dyDescent="0.25">
      <c r="A96" s="50"/>
      <c r="B96" s="698" t="s">
        <v>115</v>
      </c>
      <c r="C96" s="698"/>
      <c r="D96" s="698"/>
      <c r="E96" s="698"/>
      <c r="F96" s="698"/>
      <c r="G96" s="698"/>
      <c r="H96" s="698"/>
      <c r="I96" s="698"/>
      <c r="J96" s="698"/>
      <c r="K96" s="698"/>
      <c r="N96" s="60"/>
      <c r="O96" s="60"/>
      <c r="P96" s="50"/>
      <c r="Q96" s="50"/>
      <c r="R96" s="60"/>
      <c r="S96" s="60"/>
      <c r="T96" s="60"/>
      <c r="U96" s="61"/>
      <c r="V96" s="61"/>
      <c r="W96" s="50"/>
      <c r="X96" s="50"/>
      <c r="Y96" s="50"/>
      <c r="Z96" s="50"/>
      <c r="AA96" s="653"/>
    </row>
    <row r="97" spans="1:27" ht="9.6" customHeight="1" x14ac:dyDescent="0.25">
      <c r="A97" s="50"/>
      <c r="B97" s="698"/>
      <c r="C97" s="698"/>
      <c r="D97" s="698"/>
      <c r="E97" s="698"/>
      <c r="F97" s="698"/>
      <c r="G97" s="698"/>
      <c r="H97" s="698"/>
      <c r="I97" s="698"/>
      <c r="J97" s="698"/>
      <c r="K97" s="698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653"/>
    </row>
    <row r="98" spans="1:27" ht="10.199999999999999" customHeight="1" x14ac:dyDescent="0.25">
      <c r="A98" s="50"/>
      <c r="B98" s="617" t="s">
        <v>9</v>
      </c>
      <c r="C98" s="617"/>
      <c r="D98" s="617"/>
      <c r="E98" s="617"/>
      <c r="F98" s="617"/>
      <c r="G98" s="617"/>
      <c r="H98" s="617"/>
      <c r="I98" s="617"/>
      <c r="J98" s="617"/>
      <c r="K98" s="617"/>
      <c r="L98" s="503"/>
      <c r="M98" s="503"/>
      <c r="N98" s="50"/>
      <c r="O98" s="50"/>
      <c r="P98" s="50"/>
      <c r="Q98" s="60"/>
      <c r="R98" s="60"/>
      <c r="S98" s="60"/>
      <c r="T98" s="60"/>
      <c r="U98" s="61"/>
      <c r="V98" s="61"/>
      <c r="W98" s="50"/>
      <c r="X98" s="50"/>
      <c r="Y98" s="50"/>
      <c r="Z98" s="50"/>
      <c r="AA98" s="653"/>
    </row>
    <row r="99" spans="1:27" ht="10.199999999999999" customHeight="1" x14ac:dyDescent="0.25">
      <c r="A99" s="50"/>
      <c r="B99" s="503"/>
      <c r="C99" s="503"/>
      <c r="D99" s="503"/>
      <c r="E99" s="503"/>
      <c r="F99" s="503"/>
      <c r="G99" s="503"/>
      <c r="H99" s="503"/>
      <c r="I99" s="503"/>
      <c r="J99" s="503"/>
      <c r="K99" s="503"/>
      <c r="L99" s="503"/>
      <c r="M99" s="503"/>
      <c r="N99" s="50"/>
      <c r="O99" s="50"/>
      <c r="P99" s="50"/>
      <c r="Q99" s="60"/>
      <c r="R99" s="60"/>
      <c r="S99" s="60"/>
      <c r="T99" s="60"/>
      <c r="U99" s="61"/>
      <c r="V99" s="61"/>
      <c r="W99" s="50"/>
      <c r="X99" s="50"/>
      <c r="Y99" s="50"/>
      <c r="Z99" s="50"/>
      <c r="AA99" s="653"/>
    </row>
    <row r="100" spans="1:27" ht="10.199999999999999" customHeight="1" x14ac:dyDescent="0.25">
      <c r="A100" s="50"/>
      <c r="B100" s="68"/>
      <c r="C100" s="68"/>
      <c r="D100" s="68"/>
      <c r="E100" s="68"/>
      <c r="F100" s="69"/>
      <c r="G100" s="69"/>
      <c r="H100" s="6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653"/>
    </row>
    <row r="101" spans="1:27" ht="10.199999999999999" customHeight="1" x14ac:dyDescent="0.25">
      <c r="A101" s="50"/>
      <c r="B101" s="68"/>
      <c r="C101" s="68"/>
      <c r="D101" s="68"/>
      <c r="E101" s="68"/>
      <c r="F101" s="69"/>
      <c r="G101" s="69"/>
      <c r="H101" s="6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653"/>
    </row>
    <row r="102" spans="1:27" ht="10.199999999999999" customHeight="1" x14ac:dyDescent="0.25">
      <c r="A102" s="50"/>
      <c r="B102" s="68"/>
      <c r="C102" s="68"/>
      <c r="D102" s="68"/>
      <c r="E102" s="68"/>
      <c r="F102" s="69"/>
      <c r="G102" s="69"/>
      <c r="H102" s="6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653"/>
    </row>
    <row r="103" spans="1:27" ht="10.199999999999999" customHeight="1" x14ac:dyDescent="0.25">
      <c r="A103" s="50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653"/>
    </row>
    <row r="104" spans="1:27" ht="10.199999999999999" customHeight="1" x14ac:dyDescent="0.25">
      <c r="A104" s="50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653"/>
    </row>
    <row r="105" spans="1:27" ht="10.199999999999999" customHeight="1" x14ac:dyDescent="0.25">
      <c r="AA105" s="653"/>
    </row>
    <row r="106" spans="1:27" ht="10.199999999999999" customHeight="1" x14ac:dyDescent="0.25">
      <c r="AA106" s="653"/>
    </row>
    <row r="107" spans="1:27" ht="10.199999999999999" customHeight="1" x14ac:dyDescent="0.25">
      <c r="AA107" s="653"/>
    </row>
    <row r="108" spans="1:27" ht="10.199999999999999" customHeight="1" x14ac:dyDescent="0.25">
      <c r="AA108" s="653"/>
    </row>
    <row r="109" spans="1:27" ht="10.199999999999999" customHeight="1" x14ac:dyDescent="0.25">
      <c r="AA109" s="653"/>
    </row>
    <row r="110" spans="1:27" ht="10.199999999999999" customHeight="1" x14ac:dyDescent="0.25">
      <c r="AA110" s="653"/>
    </row>
    <row r="111" spans="1:27" ht="10.199999999999999" customHeight="1" x14ac:dyDescent="0.25"/>
    <row r="112" spans="1:27" ht="10.199999999999999" customHeight="1" x14ac:dyDescent="0.25"/>
    <row r="113" ht="10.199999999999999" customHeight="1" x14ac:dyDescent="0.25"/>
    <row r="114" ht="10.199999999999999" customHeight="1" x14ac:dyDescent="0.25"/>
    <row r="115" ht="10.199999999999999" customHeight="1" x14ac:dyDescent="0.25"/>
    <row r="116" ht="10.199999999999999" customHeight="1" x14ac:dyDescent="0.25"/>
    <row r="117" ht="10.199999999999999" customHeight="1" x14ac:dyDescent="0.25"/>
    <row r="118" ht="10.199999999999999" customHeight="1" x14ac:dyDescent="0.25"/>
    <row r="119" ht="10.199999999999999" customHeight="1" x14ac:dyDescent="0.25"/>
    <row r="120" ht="10.199999999999999" customHeight="1" x14ac:dyDescent="0.25"/>
    <row r="121" ht="10.199999999999999" customHeight="1" x14ac:dyDescent="0.25"/>
    <row r="122" ht="10.199999999999999" customHeight="1" x14ac:dyDescent="0.25"/>
    <row r="123" ht="10.199999999999999" customHeight="1" x14ac:dyDescent="0.25"/>
    <row r="124" ht="10.199999999999999" customHeight="1" x14ac:dyDescent="0.25"/>
    <row r="125" ht="10.199999999999999" customHeight="1" x14ac:dyDescent="0.25"/>
    <row r="126" ht="10.199999999999999" customHeight="1" x14ac:dyDescent="0.25"/>
    <row r="127" ht="10.199999999999999" customHeight="1" x14ac:dyDescent="0.25"/>
    <row r="128" ht="10.199999999999999" customHeight="1" x14ac:dyDescent="0.25"/>
    <row r="129" ht="10.199999999999999" customHeight="1" x14ac:dyDescent="0.25"/>
    <row r="130" ht="10.199999999999999" customHeight="1" x14ac:dyDescent="0.25"/>
    <row r="131" ht="10.199999999999999" customHeight="1" x14ac:dyDescent="0.25"/>
    <row r="132" ht="10.199999999999999" customHeight="1" x14ac:dyDescent="0.25"/>
    <row r="133" ht="10.199999999999999" customHeight="1" x14ac:dyDescent="0.25"/>
  </sheetData>
  <sheetProtection algorithmName="SHA-512" hashValue="58gnbZTv5iBezGi6qxcnDuZibGYjYM/OuwigwGMt3m4/qSJYGM/Vs4biXXIu4xkcpzclryJvQ4KY+ygGPkvDfg==" saltValue="VpbBUNN1bNjZpdKsvgfFzg==" spinCount="100000" sheet="1" selectLockedCells="1"/>
  <mergeCells count="29">
    <mergeCell ref="G86:P87"/>
    <mergeCell ref="B57:B58"/>
    <mergeCell ref="D57:U58"/>
    <mergeCell ref="B18:K19"/>
    <mergeCell ref="B21:K22"/>
    <mergeCell ref="B24:K25"/>
    <mergeCell ref="B7:Z8"/>
    <mergeCell ref="B15:K16"/>
    <mergeCell ref="B45:H46"/>
    <mergeCell ref="B49:Y50"/>
    <mergeCell ref="B52:Y53"/>
    <mergeCell ref="P17:T17"/>
    <mergeCell ref="V17:Y17"/>
    <mergeCell ref="V2:Y3"/>
    <mergeCell ref="AB75:AC75"/>
    <mergeCell ref="B67:G68"/>
    <mergeCell ref="B96:K97"/>
    <mergeCell ref="B76:H76"/>
    <mergeCell ref="B86:F87"/>
    <mergeCell ref="B89:G90"/>
    <mergeCell ref="B92:S93"/>
    <mergeCell ref="B60:D61"/>
    <mergeCell ref="P15:T16"/>
    <mergeCell ref="V15:Y16"/>
    <mergeCell ref="H89:J90"/>
    <mergeCell ref="T92:V93"/>
    <mergeCell ref="AA1:AA110"/>
    <mergeCell ref="B98:M99"/>
    <mergeCell ref="B5:Z6"/>
  </mergeCells>
  <pageMargins left="0.7" right="0.7" top="0.78740157499999996" bottom="0.78740157499999996" header="0.3" footer="0.3"/>
  <pageSetup paperSize="9" scale="72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8">
    <tabColor theme="3" tint="0.39997558519241921"/>
  </sheetPr>
  <dimension ref="A1:AL131"/>
  <sheetViews>
    <sheetView showGridLines="0" zoomScaleNormal="100" workbookViewId="0">
      <selection activeCell="U18" sqref="U18:Y19"/>
    </sheetView>
  </sheetViews>
  <sheetFormatPr baseColWidth="10" defaultRowHeight="13.2" x14ac:dyDescent="0.25"/>
  <cols>
    <col min="1" max="25" width="4.6640625" customWidth="1"/>
    <col min="26" max="26" width="7.6640625" customWidth="1"/>
  </cols>
  <sheetData>
    <row r="1" spans="1:27" ht="10.199999999999999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652" t="s">
        <v>466</v>
      </c>
    </row>
    <row r="2" spans="1:27" ht="10.199999999999999" customHeight="1" x14ac:dyDescent="0.25">
      <c r="A2" s="50"/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140"/>
      <c r="J2" s="140"/>
      <c r="K2" s="420"/>
      <c r="L2" s="420"/>
      <c r="M2" s="420"/>
      <c r="N2" s="420"/>
      <c r="O2" s="420"/>
      <c r="P2" s="420"/>
      <c r="Q2" s="420"/>
      <c r="R2" s="420"/>
      <c r="S2" s="420"/>
      <c r="T2" s="420"/>
      <c r="V2" s="676" t="s">
        <v>123</v>
      </c>
      <c r="W2" s="530"/>
      <c r="X2" s="530"/>
      <c r="Y2" s="530"/>
      <c r="Z2" s="50"/>
      <c r="AA2" s="653"/>
    </row>
    <row r="3" spans="1:27" ht="10.199999999999999" customHeight="1" x14ac:dyDescent="0.25">
      <c r="A3" s="50"/>
      <c r="B3" s="663"/>
      <c r="C3" s="664"/>
      <c r="D3" s="50"/>
      <c r="E3" s="668"/>
      <c r="F3" s="669"/>
      <c r="G3" s="670"/>
      <c r="I3" s="15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V3" s="530"/>
      <c r="W3" s="530"/>
      <c r="X3" s="530"/>
      <c r="Y3" s="530"/>
      <c r="Z3" s="50"/>
      <c r="AA3" s="653"/>
    </row>
    <row r="4" spans="1:27" ht="10.199999999999999" customHeight="1" x14ac:dyDescent="0.25">
      <c r="A4" s="50"/>
      <c r="B4" s="1015" t="s">
        <v>18</v>
      </c>
      <c r="C4" s="1015"/>
      <c r="D4" s="1015"/>
      <c r="E4" s="1016" t="s">
        <v>43</v>
      </c>
      <c r="F4" s="590"/>
      <c r="G4" s="590"/>
      <c r="I4" s="111"/>
      <c r="J4" s="117"/>
      <c r="K4" s="117"/>
      <c r="L4" s="117"/>
      <c r="M4" s="117"/>
      <c r="N4" s="117"/>
      <c r="O4" s="117"/>
      <c r="P4" s="117"/>
      <c r="Q4" s="117"/>
      <c r="R4" s="117"/>
      <c r="S4" s="117"/>
      <c r="Z4" s="50"/>
      <c r="AA4" s="653"/>
    </row>
    <row r="5" spans="1:27" ht="10.199999999999999" customHeight="1" x14ac:dyDescent="0.25">
      <c r="A5" s="50"/>
      <c r="B5" s="93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653"/>
    </row>
    <row r="6" spans="1:27" ht="9.6" customHeight="1" x14ac:dyDescent="0.25">
      <c r="A6" s="5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653"/>
    </row>
    <row r="7" spans="1:27" ht="10.199999999999999" customHeight="1" x14ac:dyDescent="0.25">
      <c r="A7" s="50"/>
      <c r="B7" s="93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653"/>
    </row>
    <row r="8" spans="1:27" ht="10.199999999999999" customHeight="1" x14ac:dyDescent="0.25">
      <c r="A8" s="5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653"/>
    </row>
    <row r="9" spans="1:27" ht="10.199999999999999" customHeight="1" x14ac:dyDescent="0.25">
      <c r="A9" s="50"/>
      <c r="B9" s="91"/>
      <c r="C9" s="91"/>
      <c r="D9" s="91"/>
      <c r="E9" s="91"/>
      <c r="F9" s="91"/>
      <c r="G9" s="91"/>
      <c r="H9" s="91"/>
      <c r="I9" s="91"/>
      <c r="J9" s="91"/>
      <c r="K9" s="91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653"/>
    </row>
    <row r="10" spans="1:27" ht="10.199999999999999" customHeight="1" x14ac:dyDescent="0.25">
      <c r="A10" s="50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653"/>
    </row>
    <row r="11" spans="1:27" ht="10.199999999999999" customHeight="1" x14ac:dyDescent="0.25">
      <c r="A11" s="50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653"/>
    </row>
    <row r="12" spans="1:27" ht="10.199999999999999" customHeight="1" x14ac:dyDescent="0.25">
      <c r="A12" s="50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653"/>
    </row>
    <row r="13" spans="1:27" ht="10.199999999999999" customHeight="1" x14ac:dyDescent="0.25">
      <c r="A13" s="50"/>
      <c r="B13" s="54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653"/>
    </row>
    <row r="14" spans="1:27" ht="10.199999999999999" customHeigh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653"/>
    </row>
    <row r="15" spans="1:27" ht="10.199999999999999" customHeight="1" x14ac:dyDescent="0.25">
      <c r="A15" s="15"/>
      <c r="B15" s="1003" t="str">
        <f>Dienststellendaten!C81</f>
        <v xml:space="preserve">       Bezirkswahlvorstand</v>
      </c>
      <c r="C15" s="1004"/>
      <c r="D15" s="1004"/>
      <c r="E15" s="1004"/>
      <c r="F15" s="1004"/>
      <c r="G15" s="1004"/>
      <c r="H15" s="1004"/>
      <c r="I15" s="1004"/>
      <c r="J15" s="1004"/>
      <c r="K15" s="1004"/>
      <c r="L15" s="58"/>
      <c r="M15" s="15"/>
      <c r="N15" s="15"/>
      <c r="O15" s="15"/>
      <c r="P15" s="121"/>
      <c r="Q15" s="122"/>
      <c r="R15" s="122"/>
      <c r="S15" s="60"/>
      <c r="T15" s="60"/>
      <c r="U15" s="60"/>
      <c r="V15" s="60"/>
      <c r="W15" s="60"/>
      <c r="X15" s="60"/>
      <c r="Y15" s="60"/>
      <c r="Z15" s="58"/>
      <c r="AA15" s="653"/>
    </row>
    <row r="16" spans="1:27" ht="10.199999999999999" customHeight="1" x14ac:dyDescent="0.25">
      <c r="A16" s="15"/>
      <c r="B16" s="1004"/>
      <c r="C16" s="1004"/>
      <c r="D16" s="1004"/>
      <c r="E16" s="1004"/>
      <c r="F16" s="1004"/>
      <c r="G16" s="1004"/>
      <c r="H16" s="1004"/>
      <c r="I16" s="1004"/>
      <c r="J16" s="1004"/>
      <c r="K16" s="1004"/>
      <c r="L16" s="15"/>
      <c r="M16" s="15"/>
      <c r="N16" s="15"/>
      <c r="O16" s="15"/>
      <c r="P16" s="122"/>
      <c r="Q16" s="122"/>
      <c r="R16" s="122"/>
      <c r="S16" s="60"/>
      <c r="T16" s="60"/>
      <c r="U16" s="60"/>
      <c r="V16" s="60"/>
      <c r="W16" s="60"/>
      <c r="X16" s="60"/>
      <c r="Y16" s="60"/>
      <c r="Z16" s="15"/>
      <c r="AA16" s="653"/>
    </row>
    <row r="17" spans="1:29" ht="10.199999999999999" customHeight="1" x14ac:dyDescent="0.25">
      <c r="A17" s="50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15"/>
      <c r="M17" s="15"/>
      <c r="N17" s="15"/>
      <c r="O17" s="15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15"/>
      <c r="AA17" s="653"/>
    </row>
    <row r="18" spans="1:29" ht="10.199999999999999" customHeight="1" x14ac:dyDescent="0.25">
      <c r="A18" s="59"/>
      <c r="B18" s="1006" t="str">
        <f>Dienststellendaten!C82</f>
        <v xml:space="preserve"> zur Wahl des Bezirks- und Hauptpersonalrats an</v>
      </c>
      <c r="C18" s="1007"/>
      <c r="D18" s="1007"/>
      <c r="E18" s="1007"/>
      <c r="F18" s="1007"/>
      <c r="G18" s="1007"/>
      <c r="H18" s="1007"/>
      <c r="I18" s="1007"/>
      <c r="J18" s="1007"/>
      <c r="K18" s="1007"/>
      <c r="N18" s="60"/>
      <c r="O18" s="60"/>
      <c r="P18" s="421"/>
      <c r="Q18" s="422"/>
      <c r="R18" s="422"/>
      <c r="S18" s="422"/>
      <c r="T18" s="422"/>
      <c r="U18" s="1017"/>
      <c r="V18" s="1017"/>
      <c r="W18" s="1017"/>
      <c r="X18" s="1017"/>
      <c r="Y18" s="1017"/>
      <c r="Z18" s="15"/>
      <c r="AA18" s="653"/>
    </row>
    <row r="19" spans="1:29" ht="10.199999999999999" customHeight="1" x14ac:dyDescent="0.25">
      <c r="A19" s="59"/>
      <c r="B19" s="1008"/>
      <c r="C19" s="1008"/>
      <c r="D19" s="1008"/>
      <c r="E19" s="1008"/>
      <c r="F19" s="1008"/>
      <c r="G19" s="1008"/>
      <c r="H19" s="1008"/>
      <c r="I19" s="1008"/>
      <c r="J19" s="1008"/>
      <c r="K19" s="1008"/>
      <c r="N19" s="60"/>
      <c r="O19" s="60"/>
      <c r="P19" s="423"/>
      <c r="Q19" s="423"/>
      <c r="R19" s="423"/>
      <c r="S19" s="423"/>
      <c r="T19" s="423"/>
      <c r="U19" s="1018"/>
      <c r="V19" s="1018"/>
      <c r="W19" s="1018"/>
      <c r="X19" s="1018"/>
      <c r="Y19" s="1018"/>
      <c r="Z19" s="15"/>
      <c r="AA19" s="653"/>
    </row>
    <row r="20" spans="1:29" ht="10.199999999999999" customHeight="1" x14ac:dyDescent="0.25">
      <c r="A20" s="59"/>
      <c r="B20" s="60"/>
      <c r="C20" s="60"/>
      <c r="D20" s="60"/>
      <c r="E20" s="118"/>
      <c r="F20" s="119"/>
      <c r="G20" s="119"/>
      <c r="H20" s="119"/>
      <c r="I20" s="119"/>
      <c r="J20" s="60"/>
      <c r="K20" s="60"/>
      <c r="L20" s="61"/>
      <c r="M20" s="60"/>
      <c r="N20" s="60"/>
      <c r="O20" s="60"/>
      <c r="P20" s="60"/>
      <c r="Q20" s="60"/>
      <c r="R20" s="60"/>
      <c r="T20" s="119"/>
      <c r="U20" s="119"/>
      <c r="W20" s="118" t="s">
        <v>122</v>
      </c>
      <c r="X20" s="60"/>
      <c r="Y20" s="60"/>
      <c r="Z20" s="15"/>
      <c r="AA20" s="653"/>
    </row>
    <row r="21" spans="1:29" ht="10.199999999999999" customHeight="1" x14ac:dyDescent="0.25">
      <c r="A21" s="59"/>
      <c r="B21" s="1003" t="str">
        <f>IF(Dienststellendaten!C83&lt;1,"",Dienststellendaten!C83)</f>
        <v>...</v>
      </c>
      <c r="C21" s="1004"/>
      <c r="D21" s="1004"/>
      <c r="E21" s="1004"/>
      <c r="F21" s="1004"/>
      <c r="G21" s="1004"/>
      <c r="H21" s="1004"/>
      <c r="I21" s="1004"/>
      <c r="J21" s="1004"/>
      <c r="K21" s="1004"/>
      <c r="N21" s="60"/>
      <c r="O21" s="60"/>
      <c r="P21" s="1011" t="str">
        <f>IF(Dienststellendaten!D5&lt;1,"",Dienststellendaten!D5)</f>
        <v/>
      </c>
      <c r="Q21" s="695"/>
      <c r="R21" s="695"/>
      <c r="S21" s="695"/>
      <c r="T21" s="695"/>
      <c r="U21" s="695"/>
      <c r="V21" s="695"/>
      <c r="W21" s="695"/>
      <c r="X21" s="695"/>
      <c r="Y21" s="695"/>
      <c r="Z21" s="15"/>
      <c r="AA21" s="653"/>
    </row>
    <row r="22" spans="1:29" ht="10.199999999999999" customHeight="1" x14ac:dyDescent="0.25">
      <c r="A22" s="59"/>
      <c r="B22" s="884"/>
      <c r="C22" s="884"/>
      <c r="D22" s="884"/>
      <c r="E22" s="884"/>
      <c r="F22" s="884"/>
      <c r="G22" s="884"/>
      <c r="H22" s="884"/>
      <c r="I22" s="884"/>
      <c r="J22" s="884"/>
      <c r="K22" s="884"/>
      <c r="N22" s="60"/>
      <c r="O22" s="60"/>
      <c r="P22" s="748"/>
      <c r="Q22" s="748"/>
      <c r="R22" s="748"/>
      <c r="S22" s="748"/>
      <c r="T22" s="748"/>
      <c r="U22" s="748"/>
      <c r="V22" s="748"/>
      <c r="W22" s="748"/>
      <c r="X22" s="748"/>
      <c r="Y22" s="748"/>
      <c r="Z22" s="15"/>
      <c r="AA22" s="653"/>
    </row>
    <row r="23" spans="1:29" ht="10.199999999999999" customHeight="1" x14ac:dyDescent="0.25">
      <c r="A23" s="59"/>
      <c r="B23" s="60"/>
      <c r="C23" s="60"/>
      <c r="D23" s="60"/>
      <c r="E23" s="119"/>
      <c r="F23" s="119"/>
      <c r="G23" s="119"/>
      <c r="H23" s="119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119" t="s">
        <v>106</v>
      </c>
      <c r="T23" s="119"/>
      <c r="U23" s="119"/>
      <c r="V23" s="119"/>
      <c r="W23" s="60"/>
      <c r="X23" s="60"/>
      <c r="Y23" s="60"/>
      <c r="Z23" s="15"/>
      <c r="AA23" s="653"/>
    </row>
    <row r="24" spans="1:29" ht="10.199999999999999" customHeight="1" x14ac:dyDescent="0.25">
      <c r="A24" s="59"/>
      <c r="B24" s="1009" t="str">
        <f>Dienststellendaten!C84</f>
        <v>Willy-Brandt-Platz 3</v>
      </c>
      <c r="C24" s="541"/>
      <c r="D24" s="541"/>
      <c r="E24" s="541"/>
      <c r="F24" s="541"/>
      <c r="G24" s="541"/>
      <c r="H24" s="541"/>
      <c r="I24" s="541"/>
      <c r="J24" s="541"/>
      <c r="K24" s="541"/>
      <c r="N24" s="60"/>
      <c r="O24" s="60"/>
      <c r="P24" s="1012" t="str">
        <f>IF(Dienststellendaten!E11&gt;1,Dienststellendaten!E11,"")</f>
        <v/>
      </c>
      <c r="Q24" s="1013"/>
      <c r="R24" s="1013"/>
      <c r="S24" s="1013"/>
      <c r="T24" s="1013"/>
      <c r="U24" s="1013"/>
      <c r="V24" s="1013"/>
      <c r="W24" s="1013"/>
      <c r="X24" s="1013"/>
      <c r="Y24" s="1013"/>
      <c r="Z24" s="15"/>
      <c r="AA24" s="653"/>
    </row>
    <row r="25" spans="1:29" ht="10.199999999999999" customHeight="1" x14ac:dyDescent="0.25">
      <c r="A25" s="59"/>
      <c r="B25" s="1010"/>
      <c r="C25" s="1010"/>
      <c r="D25" s="1010"/>
      <c r="E25" s="1010"/>
      <c r="F25" s="1010"/>
      <c r="G25" s="1010"/>
      <c r="H25" s="1010"/>
      <c r="I25" s="1010"/>
      <c r="J25" s="1010"/>
      <c r="K25" s="1010"/>
      <c r="N25" s="60"/>
      <c r="O25" s="60"/>
      <c r="P25" s="1014"/>
      <c r="Q25" s="1014"/>
      <c r="R25" s="1014"/>
      <c r="S25" s="1014"/>
      <c r="T25" s="1014"/>
      <c r="U25" s="1014"/>
      <c r="V25" s="1014"/>
      <c r="W25" s="1014"/>
      <c r="X25" s="1014"/>
      <c r="Y25" s="1014"/>
      <c r="Z25" s="15"/>
      <c r="AA25" s="653"/>
    </row>
    <row r="26" spans="1:29" ht="10.199999999999999" customHeight="1" x14ac:dyDescent="0.25">
      <c r="A26" s="59"/>
      <c r="B26" s="60"/>
      <c r="C26" s="60"/>
      <c r="D26" s="60"/>
      <c r="E26" s="119"/>
      <c r="F26" s="119"/>
      <c r="G26" s="119"/>
      <c r="H26" s="60"/>
      <c r="I26" s="60"/>
      <c r="J26" s="60"/>
      <c r="K26" s="60"/>
      <c r="L26" s="61"/>
      <c r="M26" s="60"/>
      <c r="N26" s="60"/>
      <c r="O26" s="60"/>
      <c r="P26" s="60"/>
      <c r="Q26" s="60"/>
      <c r="R26" s="60"/>
      <c r="S26" s="119" t="s">
        <v>124</v>
      </c>
      <c r="T26" s="119"/>
      <c r="U26" s="119"/>
      <c r="V26" s="60"/>
      <c r="W26" s="60"/>
      <c r="X26" s="60"/>
      <c r="Y26" s="60"/>
      <c r="Z26" s="15"/>
      <c r="AA26" s="653"/>
    </row>
    <row r="27" spans="1:29" ht="10.199999999999999" customHeight="1" x14ac:dyDescent="0.25">
      <c r="A27" s="59"/>
      <c r="B27" s="1009" t="str">
        <f>Dienststellendaten!C85</f>
        <v>54290 Trier</v>
      </c>
      <c r="C27" s="541"/>
      <c r="D27" s="541"/>
      <c r="E27" s="541"/>
      <c r="F27" s="541"/>
      <c r="G27" s="541"/>
      <c r="H27" s="541"/>
      <c r="I27" s="541"/>
      <c r="J27" s="541"/>
      <c r="K27" s="541"/>
      <c r="L27" s="60"/>
      <c r="M27" s="60"/>
      <c r="N27" s="60"/>
      <c r="O27" s="60"/>
      <c r="P27" s="1012" t="str">
        <f>IF(Dienststellendaten!E13&gt;1,Dienststellendaten!E13,"")</f>
        <v/>
      </c>
      <c r="Q27" s="1013"/>
      <c r="R27" s="1013"/>
      <c r="S27" s="1013"/>
      <c r="T27" s="1013"/>
      <c r="U27" s="1013"/>
      <c r="V27" s="1013"/>
      <c r="W27" s="1013"/>
      <c r="X27" s="1013"/>
      <c r="Y27" s="1013"/>
      <c r="Z27" s="15"/>
      <c r="AA27" s="653"/>
    </row>
    <row r="28" spans="1:29" ht="10.199999999999999" customHeight="1" x14ac:dyDescent="0.25">
      <c r="A28" s="59"/>
      <c r="B28" s="1010"/>
      <c r="C28" s="1010"/>
      <c r="D28" s="1010"/>
      <c r="E28" s="1010"/>
      <c r="F28" s="1010"/>
      <c r="G28" s="1010"/>
      <c r="H28" s="1010"/>
      <c r="I28" s="1010"/>
      <c r="J28" s="1010"/>
      <c r="K28" s="1010"/>
      <c r="L28" s="61"/>
      <c r="M28" s="60"/>
      <c r="N28" s="60"/>
      <c r="O28" s="60"/>
      <c r="P28" s="1014"/>
      <c r="Q28" s="1014"/>
      <c r="R28" s="1014"/>
      <c r="S28" s="1014"/>
      <c r="T28" s="1014"/>
      <c r="U28" s="1014"/>
      <c r="V28" s="1014"/>
      <c r="W28" s="1014"/>
      <c r="X28" s="1014"/>
      <c r="Y28" s="1014"/>
      <c r="Z28" s="15"/>
      <c r="AA28" s="653"/>
      <c r="AB28" s="84"/>
      <c r="AC28" s="84"/>
    </row>
    <row r="29" spans="1:29" ht="10.199999999999999" customHeight="1" x14ac:dyDescent="0.25">
      <c r="A29" s="59"/>
      <c r="B29" s="89"/>
      <c r="C29" s="106"/>
      <c r="D29" s="106"/>
      <c r="E29" s="106"/>
      <c r="F29" s="106"/>
      <c r="G29" s="106"/>
      <c r="H29" s="106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119" t="s">
        <v>125</v>
      </c>
      <c r="T29" s="60"/>
      <c r="U29" s="60"/>
      <c r="V29" s="60"/>
      <c r="W29" s="60"/>
      <c r="X29" s="60"/>
      <c r="Y29" s="60"/>
      <c r="Z29" s="15"/>
      <c r="AA29" s="653"/>
    </row>
    <row r="30" spans="1:29" ht="10.199999999999999" customHeight="1" x14ac:dyDescent="0.25">
      <c r="A30" s="59"/>
      <c r="B30" s="106"/>
      <c r="C30" s="106"/>
      <c r="D30" s="106"/>
      <c r="E30" s="106"/>
      <c r="F30" s="106"/>
      <c r="G30" s="106"/>
      <c r="H30" s="106"/>
      <c r="I30" s="60"/>
      <c r="J30" s="60"/>
      <c r="K30" s="60"/>
      <c r="L30" s="61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15"/>
      <c r="AA30" s="653"/>
    </row>
    <row r="31" spans="1:29" ht="10.199999999999999" customHeight="1" x14ac:dyDescent="0.25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15"/>
      <c r="AA31" s="653"/>
    </row>
    <row r="32" spans="1:29" ht="10.199999999999999" customHeight="1" x14ac:dyDescent="0.25">
      <c r="A32" s="59"/>
      <c r="B32" s="89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6"/>
      <c r="R32" s="106"/>
      <c r="S32" s="101"/>
      <c r="T32" s="60"/>
      <c r="U32" s="60"/>
      <c r="V32" s="60"/>
      <c r="W32" s="60"/>
      <c r="X32" s="60"/>
      <c r="Y32" s="60"/>
      <c r="Z32" s="15"/>
      <c r="AA32" s="653"/>
    </row>
    <row r="33" spans="1:27" ht="10.199999999999999" customHeight="1" x14ac:dyDescent="0.25">
      <c r="A33" s="59"/>
      <c r="B33" s="1020" t="s">
        <v>126</v>
      </c>
      <c r="C33" s="510"/>
      <c r="D33" s="510"/>
      <c r="E33" s="510"/>
      <c r="F33" s="510"/>
      <c r="G33" s="510"/>
      <c r="H33" s="510"/>
      <c r="I33" s="510"/>
      <c r="J33" s="107"/>
      <c r="K33" s="107"/>
      <c r="L33" s="107"/>
      <c r="M33" s="107"/>
      <c r="N33" s="107"/>
      <c r="O33" s="107"/>
      <c r="P33" s="107"/>
      <c r="Q33" s="106"/>
      <c r="R33" s="106"/>
      <c r="S33" s="101"/>
      <c r="T33" s="60"/>
      <c r="U33" s="60"/>
      <c r="V33" s="60"/>
      <c r="W33" s="60"/>
      <c r="X33" s="60"/>
      <c r="Y33" s="60"/>
      <c r="Z33" s="15"/>
      <c r="AA33" s="653"/>
    </row>
    <row r="34" spans="1:27" ht="10.199999999999999" customHeight="1" x14ac:dyDescent="0.25">
      <c r="A34" s="59"/>
      <c r="B34" s="510"/>
      <c r="C34" s="510"/>
      <c r="D34" s="510"/>
      <c r="E34" s="510"/>
      <c r="F34" s="510"/>
      <c r="G34" s="510"/>
      <c r="H34" s="510"/>
      <c r="I34" s="510"/>
      <c r="J34" s="106"/>
      <c r="K34" s="106"/>
      <c r="L34" s="106"/>
      <c r="M34" s="106"/>
      <c r="N34" s="106"/>
      <c r="O34" s="106"/>
      <c r="P34" s="79"/>
      <c r="Q34" s="79"/>
      <c r="R34" s="79"/>
      <c r="S34" s="60"/>
      <c r="T34" s="60"/>
      <c r="U34" s="60"/>
      <c r="V34" s="60"/>
      <c r="W34" s="60"/>
      <c r="X34" s="60"/>
      <c r="Y34" s="60"/>
      <c r="Z34" s="15"/>
      <c r="AA34" s="653"/>
    </row>
    <row r="35" spans="1:27" ht="10.199999999999999" customHeight="1" x14ac:dyDescent="0.25">
      <c r="A35" s="59"/>
      <c r="B35" s="1021" t="s">
        <v>130</v>
      </c>
      <c r="C35" s="503"/>
      <c r="D35" s="503"/>
      <c r="E35" s="503"/>
      <c r="F35" s="503"/>
      <c r="G35" s="503"/>
      <c r="H35" s="503"/>
      <c r="I35" s="503"/>
      <c r="J35" s="503"/>
      <c r="K35" s="503"/>
      <c r="L35" s="503"/>
      <c r="M35" s="503"/>
      <c r="N35" s="503"/>
      <c r="O35" s="503"/>
      <c r="P35" s="503"/>
      <c r="Q35" s="503"/>
      <c r="R35" s="503"/>
      <c r="S35" s="503"/>
      <c r="T35" s="503"/>
      <c r="U35" s="503"/>
      <c r="V35" s="503"/>
      <c r="W35" s="60"/>
      <c r="X35" s="60"/>
      <c r="Y35" s="60"/>
      <c r="Z35" s="15"/>
      <c r="AA35" s="653"/>
    </row>
    <row r="36" spans="1:27" ht="10.199999999999999" customHeight="1" x14ac:dyDescent="0.25">
      <c r="A36" s="59"/>
      <c r="B36" s="503"/>
      <c r="C36" s="503"/>
      <c r="D36" s="503"/>
      <c r="E36" s="503"/>
      <c r="F36" s="503"/>
      <c r="G36" s="503"/>
      <c r="H36" s="503"/>
      <c r="I36" s="503"/>
      <c r="J36" s="503"/>
      <c r="K36" s="503"/>
      <c r="L36" s="503"/>
      <c r="M36" s="503"/>
      <c r="N36" s="503"/>
      <c r="O36" s="503"/>
      <c r="P36" s="503"/>
      <c r="Q36" s="503"/>
      <c r="R36" s="503"/>
      <c r="S36" s="503"/>
      <c r="T36" s="503"/>
      <c r="U36" s="503"/>
      <c r="V36" s="503"/>
      <c r="W36" s="60"/>
      <c r="X36" s="60"/>
      <c r="Y36" s="60"/>
      <c r="Z36" s="15"/>
      <c r="AA36" s="653"/>
    </row>
    <row r="37" spans="1:27" ht="10.199999999999999" customHeight="1" x14ac:dyDescent="0.25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15"/>
      <c r="AA37" s="653"/>
    </row>
    <row r="38" spans="1:27" ht="10.199999999999999" customHeight="1" x14ac:dyDescent="0.25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1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15"/>
      <c r="AA38" s="653"/>
    </row>
    <row r="39" spans="1:27" ht="10.199999999999999" customHeight="1" x14ac:dyDescent="0.25">
      <c r="A39" s="59"/>
      <c r="B39" s="696" t="s">
        <v>127</v>
      </c>
      <c r="C39" s="510"/>
      <c r="D39" s="510"/>
      <c r="E39" s="510"/>
      <c r="F39" s="510"/>
      <c r="G39" s="510"/>
      <c r="H39" s="510"/>
      <c r="I39" s="510"/>
      <c r="J39" s="51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15"/>
      <c r="AA39" s="653"/>
    </row>
    <row r="40" spans="1:27" ht="10.199999999999999" customHeight="1" x14ac:dyDescent="0.25">
      <c r="A40" s="59"/>
      <c r="B40" s="510"/>
      <c r="C40" s="510"/>
      <c r="D40" s="510"/>
      <c r="E40" s="510"/>
      <c r="F40" s="510"/>
      <c r="G40" s="510"/>
      <c r="H40" s="510"/>
      <c r="I40" s="510"/>
      <c r="J40" s="510"/>
      <c r="K40" s="60"/>
      <c r="L40" s="61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15"/>
      <c r="AA40" s="653"/>
    </row>
    <row r="41" spans="1:27" ht="10.199999999999999" customHeight="1" x14ac:dyDescent="0.25">
      <c r="A41" s="5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15"/>
      <c r="AA41" s="653"/>
    </row>
    <row r="42" spans="1:27" ht="10.199999999999999" customHeight="1" x14ac:dyDescent="0.25">
      <c r="A42" s="59"/>
      <c r="B42" s="696" t="s">
        <v>395</v>
      </c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1005">
        <f>IF('Formular 2_3'!X70&gt;0,'Formular 2_3'!X70,'Formular 2_2'!X70)</f>
        <v>0</v>
      </c>
      <c r="N42" s="1005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60"/>
      <c r="Z42" s="15"/>
      <c r="AA42" s="653"/>
    </row>
    <row r="43" spans="1:27" ht="10.199999999999999" customHeight="1" x14ac:dyDescent="0.25">
      <c r="A43" s="59"/>
      <c r="B43" s="510"/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1005"/>
      <c r="N43" s="1005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60"/>
      <c r="Z43" s="15"/>
      <c r="AA43" s="653"/>
    </row>
    <row r="44" spans="1:27" ht="10.199999999999999" customHeight="1" x14ac:dyDescent="0.25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1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15"/>
      <c r="AA44" s="653"/>
    </row>
    <row r="45" spans="1:27" ht="10.199999999999999" customHeight="1" x14ac:dyDescent="0.25">
      <c r="A45" s="59"/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61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5"/>
      <c r="AA45" s="653"/>
    </row>
    <row r="46" spans="1:27" ht="10.199999999999999" customHeight="1" x14ac:dyDescent="0.25">
      <c r="A46" s="59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15"/>
      <c r="AA46" s="653"/>
    </row>
    <row r="47" spans="1:27" ht="10.199999999999999" customHeight="1" x14ac:dyDescent="0.25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15"/>
      <c r="AA47" s="653"/>
    </row>
    <row r="48" spans="1:27" ht="10.199999999999999" customHeight="1" x14ac:dyDescent="0.25">
      <c r="A48" s="59"/>
      <c r="B48" s="696" t="s">
        <v>396</v>
      </c>
      <c r="C48" s="510"/>
      <c r="D48" s="510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10"/>
      <c r="P48" s="510"/>
      <c r="Q48" s="510"/>
      <c r="R48" s="510"/>
      <c r="S48" s="510"/>
      <c r="T48" s="510"/>
      <c r="U48" s="510"/>
      <c r="V48" s="510"/>
      <c r="W48" s="510"/>
      <c r="X48" s="510"/>
      <c r="Y48" s="510"/>
      <c r="Z48" s="15"/>
      <c r="AA48" s="653"/>
    </row>
    <row r="49" spans="1:27" ht="10.199999999999999" customHeight="1" x14ac:dyDescent="0.25">
      <c r="A49" s="59"/>
      <c r="B49" s="510"/>
      <c r="C49" s="510"/>
      <c r="D49" s="510"/>
      <c r="E49" s="510"/>
      <c r="F49" s="510"/>
      <c r="G49" s="510"/>
      <c r="H49" s="510"/>
      <c r="I49" s="510"/>
      <c r="J49" s="510"/>
      <c r="K49" s="510"/>
      <c r="L49" s="510"/>
      <c r="M49" s="510"/>
      <c r="N49" s="510"/>
      <c r="O49" s="510"/>
      <c r="P49" s="510"/>
      <c r="Q49" s="510"/>
      <c r="R49" s="510"/>
      <c r="S49" s="510"/>
      <c r="T49" s="510"/>
      <c r="U49" s="510"/>
      <c r="V49" s="510"/>
      <c r="W49" s="510"/>
      <c r="X49" s="510"/>
      <c r="Y49" s="510"/>
      <c r="Z49" s="15"/>
      <c r="AA49" s="653"/>
    </row>
    <row r="50" spans="1:27" ht="10.199999999999999" customHeight="1" x14ac:dyDescent="0.2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1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15"/>
      <c r="AA50" s="653"/>
    </row>
    <row r="51" spans="1:27" ht="10.199999999999999" customHeight="1" x14ac:dyDescent="0.25">
      <c r="A51" s="59"/>
      <c r="B51" s="696" t="s">
        <v>128</v>
      </c>
      <c r="C51" s="510"/>
      <c r="D51" s="510"/>
      <c r="E51" s="510"/>
      <c r="F51" s="510"/>
      <c r="G51" s="510"/>
      <c r="H51" s="510"/>
      <c r="I51" s="510"/>
      <c r="J51" s="510"/>
      <c r="K51" s="510"/>
      <c r="L51" s="510"/>
      <c r="M51" s="1005">
        <f>IF('Formular 3b_3'!N98&lt;0,'Formular 3b_2'!N98,'Formular 3b_3'!N98)</f>
        <v>0</v>
      </c>
      <c r="N51" s="1005"/>
      <c r="O51" s="101"/>
      <c r="P51" s="101"/>
      <c r="Q51" s="101"/>
      <c r="R51" s="60"/>
      <c r="S51" s="60"/>
      <c r="T51" s="60"/>
      <c r="U51" s="60"/>
      <c r="V51" s="60"/>
      <c r="W51" s="60"/>
      <c r="X51" s="60"/>
      <c r="Y51" s="60"/>
      <c r="Z51" s="15"/>
      <c r="AA51" s="653"/>
    </row>
    <row r="52" spans="1:27" ht="10.199999999999999" customHeight="1" x14ac:dyDescent="0.25">
      <c r="A52" s="59"/>
      <c r="B52" s="510"/>
      <c r="C52" s="510"/>
      <c r="D52" s="510"/>
      <c r="E52" s="510"/>
      <c r="F52" s="510"/>
      <c r="G52" s="510"/>
      <c r="H52" s="510"/>
      <c r="I52" s="510"/>
      <c r="J52" s="510"/>
      <c r="K52" s="510"/>
      <c r="L52" s="510"/>
      <c r="M52" s="1005"/>
      <c r="N52" s="1005"/>
      <c r="O52" s="101"/>
      <c r="P52" s="101"/>
      <c r="Q52" s="101"/>
      <c r="R52" s="123"/>
      <c r="S52" s="123"/>
      <c r="T52" s="87"/>
      <c r="U52" s="50"/>
      <c r="V52" s="50"/>
      <c r="W52" s="50"/>
      <c r="X52" s="60"/>
      <c r="Y52" s="60"/>
      <c r="Z52" s="15"/>
      <c r="AA52" s="653"/>
    </row>
    <row r="53" spans="1:27" ht="10.199999999999999" customHeight="1" x14ac:dyDescent="0.35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1"/>
      <c r="M53" s="60"/>
      <c r="N53" s="60"/>
      <c r="O53" s="60"/>
      <c r="P53" s="60"/>
      <c r="Q53" s="60"/>
      <c r="R53" s="92"/>
      <c r="S53" s="92"/>
      <c r="T53" s="92"/>
      <c r="U53" s="92"/>
      <c r="V53" s="50"/>
      <c r="W53" s="50"/>
      <c r="X53" s="60"/>
      <c r="Y53" s="60"/>
      <c r="Z53" s="15"/>
      <c r="AA53" s="653"/>
    </row>
    <row r="54" spans="1:27" ht="10.199999999999999" customHeight="1" x14ac:dyDescent="0.35">
      <c r="A54" s="59"/>
      <c r="B54" s="89"/>
      <c r="C54" s="79"/>
      <c r="D54" s="79"/>
      <c r="E54" s="79"/>
      <c r="F54" s="693" t="s">
        <v>362</v>
      </c>
      <c r="G54" s="510"/>
      <c r="H54" s="510"/>
      <c r="I54" s="510"/>
      <c r="J54" s="510"/>
      <c r="K54" s="510"/>
      <c r="L54" s="510"/>
      <c r="M54" s="1005">
        <f>IF('Formular 3b_3'!N101&lt;0,'Formular 3b_2'!N101,'Formular 3b_3'!N101)</f>
        <v>0</v>
      </c>
      <c r="N54" s="1005"/>
      <c r="O54" s="60"/>
      <c r="P54" s="1019" t="str">
        <f>IF(M54&lt;1,"",M54/M51)</f>
        <v/>
      </c>
      <c r="Q54" s="1019"/>
      <c r="R54" s="92"/>
      <c r="S54" s="92"/>
      <c r="T54" s="92"/>
      <c r="U54" s="92"/>
      <c r="V54" s="60"/>
      <c r="W54" s="60"/>
      <c r="X54" s="60"/>
      <c r="Y54" s="60"/>
      <c r="Z54" s="15"/>
      <c r="AA54" s="653"/>
    </row>
    <row r="55" spans="1:27" ht="10.199999999999999" customHeight="1" x14ac:dyDescent="0.25">
      <c r="A55" s="59"/>
      <c r="B55" s="79"/>
      <c r="C55" s="79"/>
      <c r="D55" s="79"/>
      <c r="E55" s="79"/>
      <c r="F55" s="510"/>
      <c r="G55" s="510"/>
      <c r="H55" s="510"/>
      <c r="I55" s="510"/>
      <c r="J55" s="510"/>
      <c r="K55" s="510"/>
      <c r="L55" s="510"/>
      <c r="M55" s="1005"/>
      <c r="N55" s="1005"/>
      <c r="O55" s="60"/>
      <c r="P55" s="1019"/>
      <c r="Q55" s="1019"/>
      <c r="R55" s="60"/>
      <c r="S55" s="60"/>
      <c r="T55" s="60"/>
      <c r="U55" s="60"/>
      <c r="V55" s="60"/>
      <c r="W55" s="60"/>
      <c r="X55" s="60"/>
      <c r="Y55" s="60"/>
      <c r="Z55" s="15"/>
      <c r="AA55" s="653"/>
    </row>
    <row r="56" spans="1:27" ht="10.199999999999999" customHeight="1" x14ac:dyDescent="0.25">
      <c r="A56" s="59"/>
      <c r="B56" s="60"/>
      <c r="C56" s="60"/>
      <c r="D56" s="60"/>
      <c r="E56" s="60"/>
      <c r="F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15"/>
      <c r="AA56" s="653"/>
    </row>
    <row r="57" spans="1:27" ht="10.199999999999999" customHeight="1" x14ac:dyDescent="0.25">
      <c r="A57" s="59"/>
      <c r="B57" s="87"/>
      <c r="C57" s="87"/>
      <c r="D57" s="87"/>
      <c r="E57" s="87"/>
      <c r="F57" s="696" t="s">
        <v>363</v>
      </c>
      <c r="G57" s="510"/>
      <c r="H57" s="510"/>
      <c r="I57" s="510"/>
      <c r="J57" s="510"/>
      <c r="K57" s="510"/>
      <c r="L57" s="510"/>
      <c r="M57" s="1005">
        <f>IF('Formular 3b_3'!N104&lt;0,'Formular 3b_2'!N104,'Formular 3b_3'!N104)</f>
        <v>0</v>
      </c>
      <c r="N57" s="1005"/>
      <c r="O57" s="87"/>
      <c r="P57" s="1019" t="str">
        <f>IF(M57&lt;1,"",M57/M51)</f>
        <v/>
      </c>
      <c r="Q57" s="1019"/>
      <c r="R57" s="60"/>
      <c r="S57" s="60"/>
      <c r="T57" s="60"/>
      <c r="U57" s="60"/>
      <c r="V57" s="60"/>
      <c r="W57" s="60"/>
      <c r="X57" s="60"/>
      <c r="Y57" s="60"/>
      <c r="Z57" s="15"/>
      <c r="AA57" s="653"/>
    </row>
    <row r="58" spans="1:27" ht="10.199999999999999" customHeight="1" x14ac:dyDescent="0.25">
      <c r="A58" s="59"/>
      <c r="B58" s="87"/>
      <c r="C58" s="60"/>
      <c r="D58" s="60"/>
      <c r="E58" s="60"/>
      <c r="F58" s="510"/>
      <c r="G58" s="510"/>
      <c r="H58" s="510"/>
      <c r="I58" s="510"/>
      <c r="J58" s="510"/>
      <c r="K58" s="510"/>
      <c r="L58" s="510"/>
      <c r="M58" s="1005"/>
      <c r="N58" s="1005"/>
      <c r="O58" s="60"/>
      <c r="P58" s="1019"/>
      <c r="Q58" s="1019"/>
      <c r="R58" s="87"/>
      <c r="S58" s="87"/>
      <c r="T58" s="87"/>
      <c r="U58" s="87"/>
      <c r="V58" s="87"/>
      <c r="W58" s="87"/>
      <c r="X58" s="87"/>
      <c r="Y58" s="60"/>
      <c r="Z58" s="15"/>
      <c r="AA58" s="653"/>
    </row>
    <row r="59" spans="1:27" ht="10.199999999999999" customHeight="1" x14ac:dyDescent="0.25">
      <c r="A59" s="59"/>
      <c r="B59" s="370"/>
      <c r="C59" s="377"/>
      <c r="D59" s="377"/>
      <c r="E59" s="377"/>
      <c r="F59" s="366"/>
      <c r="G59" s="366"/>
      <c r="H59" s="366"/>
      <c r="I59" s="366"/>
      <c r="J59" s="366"/>
      <c r="K59" s="366"/>
      <c r="L59" s="366"/>
      <c r="M59" s="381"/>
      <c r="N59" s="381"/>
      <c r="O59" s="377"/>
      <c r="P59" s="382"/>
      <c r="Q59" s="382"/>
      <c r="R59" s="370"/>
      <c r="S59" s="370"/>
      <c r="T59" s="370"/>
      <c r="U59" s="370"/>
      <c r="V59" s="370"/>
      <c r="W59" s="370"/>
      <c r="X59" s="370"/>
      <c r="Y59" s="377"/>
      <c r="Z59" s="375"/>
      <c r="AA59" s="653"/>
    </row>
    <row r="60" spans="1:27" ht="10.199999999999999" customHeight="1" x14ac:dyDescent="0.25">
      <c r="A60" s="59"/>
      <c r="B60" s="370"/>
      <c r="C60" s="377"/>
      <c r="D60" s="377"/>
      <c r="E60" s="377"/>
      <c r="F60" s="366"/>
      <c r="G60" s="366"/>
      <c r="H60" s="366"/>
      <c r="I60" s="366"/>
      <c r="J60" s="366"/>
      <c r="K60" s="366"/>
      <c r="L60" s="366"/>
      <c r="M60" s="381"/>
      <c r="N60" s="381"/>
      <c r="O60" s="377"/>
      <c r="P60" s="382"/>
      <c r="Q60" s="382"/>
      <c r="R60" s="370"/>
      <c r="S60" s="370"/>
      <c r="T60" s="370"/>
      <c r="U60" s="370"/>
      <c r="V60" s="370"/>
      <c r="W60" s="370"/>
      <c r="X60" s="370"/>
      <c r="Y60" s="377"/>
      <c r="Z60" s="375"/>
      <c r="AA60" s="653"/>
    </row>
    <row r="61" spans="1:27" ht="10.199999999999999" customHeight="1" x14ac:dyDescent="0.25">
      <c r="A61" s="59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60"/>
      <c r="Z61" s="15"/>
      <c r="AA61" s="653"/>
    </row>
    <row r="62" spans="1:27" ht="10.199999999999999" customHeight="1" x14ac:dyDescent="0.2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1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15"/>
      <c r="AA62" s="653"/>
    </row>
    <row r="63" spans="1:27" ht="10.199999999999999" customHeight="1" x14ac:dyDescent="0.25">
      <c r="A63" s="59"/>
      <c r="B63" s="696" t="s">
        <v>397</v>
      </c>
      <c r="C63" s="510"/>
      <c r="D63" s="510"/>
      <c r="E63" s="510"/>
      <c r="F63" s="510"/>
      <c r="G63" s="510"/>
      <c r="H63" s="510"/>
      <c r="I63" s="510"/>
      <c r="J63" s="510"/>
      <c r="K63" s="510"/>
      <c r="L63" s="510"/>
      <c r="M63" s="510"/>
      <c r="N63" s="510"/>
      <c r="O63" s="510"/>
      <c r="P63" s="510"/>
      <c r="Q63" s="510"/>
      <c r="R63" s="510"/>
      <c r="S63" s="510"/>
      <c r="T63" s="510"/>
      <c r="U63" s="510"/>
      <c r="V63" s="510"/>
      <c r="W63" s="510"/>
      <c r="X63" s="510"/>
      <c r="Y63" s="510"/>
      <c r="Z63" s="503"/>
      <c r="AA63" s="653"/>
    </row>
    <row r="64" spans="1:27" ht="10.199999999999999" customHeight="1" x14ac:dyDescent="0.25">
      <c r="A64" s="50"/>
      <c r="B64" s="510"/>
      <c r="C64" s="510"/>
      <c r="D64" s="510"/>
      <c r="E64" s="510"/>
      <c r="F64" s="510"/>
      <c r="G64" s="510"/>
      <c r="H64" s="510"/>
      <c r="I64" s="510"/>
      <c r="J64" s="510"/>
      <c r="K64" s="510"/>
      <c r="L64" s="510"/>
      <c r="M64" s="510"/>
      <c r="N64" s="510"/>
      <c r="O64" s="510"/>
      <c r="P64" s="510"/>
      <c r="Q64" s="510"/>
      <c r="R64" s="510"/>
      <c r="S64" s="510"/>
      <c r="T64" s="510"/>
      <c r="U64" s="510"/>
      <c r="V64" s="510"/>
      <c r="W64" s="510"/>
      <c r="X64" s="510"/>
      <c r="Y64" s="510"/>
      <c r="Z64" s="503"/>
      <c r="AA64" s="653"/>
    </row>
    <row r="65" spans="1:38" ht="10.199999999999999" customHeight="1" x14ac:dyDescent="0.25">
      <c r="A65" s="5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1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50"/>
      <c r="AA65" s="653"/>
    </row>
    <row r="66" spans="1:38" ht="10.199999999999999" customHeight="1" x14ac:dyDescent="0.25">
      <c r="A66" s="50"/>
      <c r="B66" s="696" t="s">
        <v>128</v>
      </c>
      <c r="C66" s="510"/>
      <c r="D66" s="510"/>
      <c r="E66" s="510"/>
      <c r="F66" s="510"/>
      <c r="G66" s="510"/>
      <c r="H66" s="510"/>
      <c r="I66" s="510"/>
      <c r="J66" s="510"/>
      <c r="K66" s="510"/>
      <c r="L66" s="510"/>
      <c r="M66" s="1005" t="str">
        <f>IF('Formular 4b_3'!N97&gt;0,'Formular 4b_3'!N97,"")</f>
        <v/>
      </c>
      <c r="N66" s="1005"/>
      <c r="O66" s="101"/>
      <c r="P66" s="101"/>
      <c r="Q66" s="101"/>
      <c r="R66" s="60"/>
      <c r="S66" s="60"/>
      <c r="T66" s="60"/>
      <c r="U66" s="60"/>
      <c r="V66" s="60"/>
      <c r="W66" s="60"/>
      <c r="X66" s="60"/>
      <c r="Y66" s="60"/>
      <c r="Z66" s="50"/>
      <c r="AA66" s="653"/>
    </row>
    <row r="67" spans="1:38" ht="10.199999999999999" customHeight="1" x14ac:dyDescent="0.25">
      <c r="A67" s="50"/>
      <c r="B67" s="510"/>
      <c r="C67" s="510"/>
      <c r="D67" s="510"/>
      <c r="E67" s="510"/>
      <c r="F67" s="510"/>
      <c r="G67" s="510"/>
      <c r="H67" s="510"/>
      <c r="I67" s="510"/>
      <c r="J67" s="510"/>
      <c r="K67" s="510"/>
      <c r="L67" s="510"/>
      <c r="M67" s="1005"/>
      <c r="N67" s="1005"/>
      <c r="O67" s="101"/>
      <c r="P67" s="101"/>
      <c r="Q67" s="101"/>
      <c r="R67" s="123"/>
      <c r="S67" s="123"/>
      <c r="T67" s="87"/>
      <c r="U67" s="50"/>
      <c r="V67" s="50"/>
      <c r="W67" s="50"/>
      <c r="X67" s="60"/>
      <c r="Y67" s="60"/>
      <c r="Z67" s="50"/>
      <c r="AA67" s="653"/>
    </row>
    <row r="68" spans="1:38" ht="10.199999999999999" customHeight="1" x14ac:dyDescent="0.35">
      <c r="A68" s="5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1"/>
      <c r="M68" s="60"/>
      <c r="N68" s="60"/>
      <c r="O68" s="60"/>
      <c r="P68" s="60"/>
      <c r="Q68" s="60"/>
      <c r="R68" s="92"/>
      <c r="S68" s="92"/>
      <c r="T68" s="92"/>
      <c r="U68" s="92"/>
      <c r="V68" s="50"/>
      <c r="W68" s="50"/>
      <c r="X68" s="60"/>
      <c r="Y68" s="60"/>
      <c r="Z68" s="50"/>
      <c r="AA68" s="653"/>
    </row>
    <row r="69" spans="1:38" ht="10.199999999999999" customHeight="1" x14ac:dyDescent="0.35">
      <c r="A69" s="50"/>
      <c r="B69" s="89"/>
      <c r="C69" s="79"/>
      <c r="D69" s="79"/>
      <c r="E69" s="79"/>
      <c r="F69" s="693" t="s">
        <v>362</v>
      </c>
      <c r="G69" s="510"/>
      <c r="H69" s="510"/>
      <c r="I69" s="510"/>
      <c r="J69" s="510"/>
      <c r="K69" s="510"/>
      <c r="L69" s="510"/>
      <c r="M69" s="1005">
        <f>IF('Formular 4b_3'!N100&lt;0,'Formular 4b_2'!N100,'Formular 4b_3'!N100)</f>
        <v>0</v>
      </c>
      <c r="N69" s="1005"/>
      <c r="O69" s="60"/>
      <c r="P69" s="1019" t="str">
        <f>IF(M69&lt;1,"",M69/M66)</f>
        <v/>
      </c>
      <c r="Q69" s="1019"/>
      <c r="R69" s="92"/>
      <c r="S69" s="92"/>
      <c r="T69" s="92"/>
      <c r="U69" s="92"/>
      <c r="V69" s="60"/>
      <c r="W69" s="60"/>
      <c r="X69" s="60"/>
      <c r="Y69" s="60"/>
      <c r="Z69" s="50"/>
      <c r="AA69" s="653"/>
    </row>
    <row r="70" spans="1:38" ht="10.199999999999999" customHeight="1" x14ac:dyDescent="0.25">
      <c r="A70" s="50"/>
      <c r="B70" s="79"/>
      <c r="C70" s="79"/>
      <c r="D70" s="79"/>
      <c r="E70" s="79"/>
      <c r="F70" s="510"/>
      <c r="G70" s="510"/>
      <c r="H70" s="510"/>
      <c r="I70" s="510"/>
      <c r="J70" s="510"/>
      <c r="K70" s="510"/>
      <c r="L70" s="510"/>
      <c r="M70" s="1005"/>
      <c r="N70" s="1005"/>
      <c r="O70" s="60"/>
      <c r="P70" s="1019"/>
      <c r="Q70" s="1019"/>
      <c r="R70" s="60"/>
      <c r="S70" s="60"/>
      <c r="T70" s="60"/>
      <c r="U70" s="60"/>
      <c r="V70" s="60"/>
      <c r="W70" s="60"/>
      <c r="X70" s="60"/>
      <c r="Y70" s="60"/>
      <c r="Z70" s="50"/>
      <c r="AA70" s="653"/>
    </row>
    <row r="71" spans="1:38" ht="10.199999999999999" customHeight="1" x14ac:dyDescent="0.25">
      <c r="A71" s="50"/>
      <c r="B71" s="60"/>
      <c r="C71" s="60"/>
      <c r="D71" s="60"/>
      <c r="E71" s="60"/>
      <c r="F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50"/>
      <c r="AA71" s="653"/>
      <c r="AB71" s="3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10.199999999999999" customHeight="1" x14ac:dyDescent="0.25">
      <c r="A72" s="50"/>
      <c r="B72" s="87"/>
      <c r="C72" s="87"/>
      <c r="D72" s="87"/>
      <c r="E72" s="87"/>
      <c r="F72" s="696" t="s">
        <v>363</v>
      </c>
      <c r="G72" s="510"/>
      <c r="H72" s="510"/>
      <c r="I72" s="510"/>
      <c r="J72" s="510"/>
      <c r="K72" s="510"/>
      <c r="L72" s="510"/>
      <c r="M72" s="1005">
        <f>IF('Formular 4b_3'!N103&lt;0,'Formular 4b_2'!N103,'Formular 4b_3'!N103)</f>
        <v>0</v>
      </c>
      <c r="N72" s="1005"/>
      <c r="O72" s="87"/>
      <c r="P72" s="1019" t="str">
        <f>IF(M72&lt;1,"",M72/M66)</f>
        <v/>
      </c>
      <c r="Q72" s="1019"/>
      <c r="R72" s="60"/>
      <c r="S72" s="60"/>
      <c r="T72" s="60"/>
      <c r="U72" s="60"/>
      <c r="V72" s="60"/>
      <c r="W72" s="60"/>
      <c r="X72" s="60"/>
      <c r="Y72" s="60"/>
      <c r="Z72" s="50"/>
      <c r="AA72" s="653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10.199999999999999" customHeight="1" x14ac:dyDescent="0.25">
      <c r="A73" s="50"/>
      <c r="B73" s="87"/>
      <c r="C73" s="60"/>
      <c r="D73" s="60"/>
      <c r="E73" s="60"/>
      <c r="F73" s="510"/>
      <c r="G73" s="510"/>
      <c r="H73" s="510"/>
      <c r="I73" s="510"/>
      <c r="J73" s="510"/>
      <c r="K73" s="510"/>
      <c r="L73" s="510"/>
      <c r="M73" s="1005"/>
      <c r="N73" s="1005"/>
      <c r="O73" s="60"/>
      <c r="P73" s="1019"/>
      <c r="Q73" s="1019"/>
      <c r="R73" s="87"/>
      <c r="S73" s="87"/>
      <c r="T73" s="87"/>
      <c r="U73" s="87"/>
      <c r="V73" s="87"/>
      <c r="W73" s="87"/>
      <c r="X73" s="87"/>
      <c r="Y73" s="60"/>
      <c r="Z73" s="50"/>
      <c r="AA73" s="653"/>
      <c r="AB73" s="596"/>
      <c r="AC73" s="596"/>
      <c r="AD73" s="33"/>
      <c r="AE73" s="4"/>
      <c r="AF73" s="83"/>
      <c r="AG73" s="83"/>
      <c r="AH73" s="83"/>
      <c r="AI73" s="83"/>
      <c r="AJ73" s="4"/>
      <c r="AK73" s="4"/>
      <c r="AL73" s="4"/>
    </row>
    <row r="74" spans="1:38" ht="10.199999999999999" customHeight="1" x14ac:dyDescent="0.25">
      <c r="A74" s="50"/>
      <c r="B74" s="111"/>
      <c r="C74" s="111"/>
      <c r="D74" s="111"/>
      <c r="E74" s="111"/>
      <c r="F74" s="111"/>
      <c r="G74" s="111"/>
      <c r="H74" s="111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653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10.199999999999999" customHeight="1" x14ac:dyDescent="0.25">
      <c r="A75" s="50"/>
      <c r="B75" s="111"/>
      <c r="C75" s="111"/>
      <c r="D75" s="111"/>
      <c r="E75" s="111"/>
      <c r="F75" s="111"/>
      <c r="G75" s="111"/>
      <c r="H75" s="111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653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10.199999999999999" customHeight="1" x14ac:dyDescent="0.25">
      <c r="A76" s="50"/>
      <c r="B76" s="111"/>
      <c r="C76" s="111"/>
      <c r="D76" s="111"/>
      <c r="E76" s="111"/>
      <c r="F76" s="111"/>
      <c r="G76" s="111"/>
      <c r="H76" s="111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653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0.199999999999999" customHeight="1" x14ac:dyDescent="0.25">
      <c r="A77" s="50"/>
      <c r="B77" s="111"/>
      <c r="C77" s="111"/>
      <c r="D77" s="111"/>
      <c r="E77" s="111"/>
      <c r="F77" s="111"/>
      <c r="G77" s="111"/>
      <c r="H77" s="111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653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0.199999999999999" customHeight="1" x14ac:dyDescent="0.25">
      <c r="A78" s="50"/>
      <c r="B78" s="65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6"/>
      <c r="S78" s="15"/>
      <c r="T78" s="15"/>
      <c r="U78" s="65"/>
      <c r="V78" s="65"/>
      <c r="W78" s="60"/>
      <c r="X78" s="60"/>
      <c r="Y78" s="60"/>
      <c r="Z78" s="60"/>
      <c r="AA78" s="653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0.199999999999999" customHeight="1" x14ac:dyDescent="0.25">
      <c r="A79" s="50"/>
      <c r="B79" s="596"/>
      <c r="C79" s="596"/>
      <c r="D79" s="596"/>
      <c r="E79" s="596"/>
      <c r="F79" s="596"/>
      <c r="G79" s="596"/>
      <c r="J79" s="596"/>
      <c r="K79" s="596"/>
      <c r="L79" s="596"/>
      <c r="M79" s="596"/>
      <c r="N79" s="596"/>
      <c r="O79" s="596"/>
      <c r="R79" s="596"/>
      <c r="S79" s="596"/>
      <c r="T79" s="596"/>
      <c r="U79" s="596"/>
      <c r="V79" s="596"/>
      <c r="W79" s="596"/>
      <c r="AA79" s="653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0.199999999999999" customHeight="1" x14ac:dyDescent="0.25">
      <c r="A80" s="50"/>
      <c r="B80" s="627"/>
      <c r="C80" s="627"/>
      <c r="D80" s="627"/>
      <c r="E80" s="627"/>
      <c r="F80" s="627"/>
      <c r="G80" s="627"/>
      <c r="J80" s="627"/>
      <c r="K80" s="627"/>
      <c r="L80" s="627"/>
      <c r="M80" s="627"/>
      <c r="N80" s="627"/>
      <c r="O80" s="627"/>
      <c r="R80" s="627"/>
      <c r="S80" s="627"/>
      <c r="T80" s="627"/>
      <c r="U80" s="627"/>
      <c r="V80" s="627"/>
      <c r="W80" s="627"/>
      <c r="AA80" s="653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10.199999999999999" customHeight="1" x14ac:dyDescent="0.25">
      <c r="A81" s="50"/>
      <c r="AA81" s="653"/>
      <c r="AB81" s="4"/>
      <c r="AC81" s="4"/>
      <c r="AD81" s="19"/>
      <c r="AE81" s="4"/>
      <c r="AF81" s="4"/>
      <c r="AG81" s="4"/>
      <c r="AH81" s="4"/>
      <c r="AI81" s="4"/>
      <c r="AJ81" s="4"/>
      <c r="AK81" s="4"/>
      <c r="AL81" s="4"/>
    </row>
    <row r="82" spans="1:38" ht="10.199999999999999" customHeight="1" x14ac:dyDescent="0.25">
      <c r="A82" s="50"/>
      <c r="B82" s="591" t="s">
        <v>0</v>
      </c>
      <c r="C82" s="591"/>
      <c r="D82" s="591"/>
      <c r="E82" s="591"/>
      <c r="F82" s="591"/>
      <c r="G82" s="591"/>
      <c r="H82" s="118"/>
      <c r="I82" s="118"/>
      <c r="J82" s="591" t="s">
        <v>454</v>
      </c>
      <c r="K82" s="591"/>
      <c r="L82" s="591"/>
      <c r="M82" s="591"/>
      <c r="N82" s="591"/>
      <c r="O82" s="591"/>
      <c r="P82" s="118"/>
      <c r="Q82" s="118"/>
      <c r="R82" s="591" t="s">
        <v>454</v>
      </c>
      <c r="S82" s="591"/>
      <c r="T82" s="591"/>
      <c r="U82" s="591"/>
      <c r="V82" s="591"/>
      <c r="W82" s="591"/>
      <c r="AA82" s="653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0.199999999999999" customHeight="1" x14ac:dyDescent="0.25">
      <c r="A83" s="50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653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0.199999999999999" customHeight="1" x14ac:dyDescent="0.25">
      <c r="A84" s="50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653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0.199999999999999" customHeigh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653"/>
    </row>
    <row r="86" spans="1:38" ht="10.199999999999999" customHeight="1" thickBot="1" x14ac:dyDescent="0.3">
      <c r="A86" s="50"/>
      <c r="B86" s="111"/>
      <c r="C86" s="111"/>
      <c r="D86" s="111"/>
      <c r="E86" s="111"/>
      <c r="F86" s="111"/>
      <c r="G86" s="111"/>
      <c r="H86" s="111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653"/>
    </row>
    <row r="87" spans="1:38" ht="10.199999999999999" customHeight="1" x14ac:dyDescent="0.25">
      <c r="A87" s="50"/>
      <c r="B87" s="892" t="s">
        <v>1</v>
      </c>
      <c r="C87" s="543"/>
      <c r="D87" s="543"/>
      <c r="E87" s="543"/>
      <c r="F87" s="543"/>
      <c r="G87" s="998"/>
      <c r="H87" s="999"/>
      <c r="I87" s="999"/>
      <c r="J87" s="999"/>
      <c r="K87" s="999"/>
      <c r="L87" s="999"/>
      <c r="M87" s="999"/>
      <c r="N87" s="999"/>
      <c r="O87" s="999"/>
      <c r="P87" s="999"/>
      <c r="Q87" s="1"/>
      <c r="R87" s="1"/>
      <c r="S87" s="1"/>
      <c r="T87" s="1"/>
      <c r="U87" s="1"/>
      <c r="V87" s="1"/>
      <c r="W87" s="1"/>
      <c r="X87" s="1"/>
      <c r="Y87" s="2"/>
      <c r="Z87" s="3"/>
      <c r="AA87" s="653"/>
    </row>
    <row r="88" spans="1:38" ht="10.199999999999999" customHeight="1" x14ac:dyDescent="0.25">
      <c r="A88" s="50"/>
      <c r="B88" s="875"/>
      <c r="C88" s="546"/>
      <c r="D88" s="546"/>
      <c r="E88" s="546"/>
      <c r="F88" s="546"/>
      <c r="G88" s="1022"/>
      <c r="H88" s="1022"/>
      <c r="I88" s="1022"/>
      <c r="J88" s="1022"/>
      <c r="K88" s="1022"/>
      <c r="L88" s="1022"/>
      <c r="M88" s="1022"/>
      <c r="N88" s="1022"/>
      <c r="O88" s="1022"/>
      <c r="P88" s="1022"/>
      <c r="Q88" s="4"/>
      <c r="R88" s="4"/>
      <c r="S88" s="4"/>
      <c r="T88" s="4"/>
      <c r="U88" s="4"/>
      <c r="V88" s="4"/>
      <c r="W88" s="4"/>
      <c r="X88" s="4"/>
      <c r="Y88" s="5"/>
      <c r="Z88" s="3"/>
      <c r="AA88" s="653"/>
    </row>
    <row r="89" spans="1:38" ht="10.199999999999999" customHeight="1" x14ac:dyDescent="0.25">
      <c r="A89" s="50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5"/>
      <c r="Z89" s="3"/>
      <c r="AA89" s="653"/>
    </row>
    <row r="90" spans="1:38" ht="10.199999999999999" customHeight="1" x14ac:dyDescent="0.25">
      <c r="A90" s="50"/>
      <c r="B90" s="981" t="s">
        <v>131</v>
      </c>
      <c r="C90" s="596"/>
      <c r="D90" s="596"/>
      <c r="E90" s="596"/>
      <c r="F90" s="596"/>
      <c r="G90" s="596"/>
      <c r="H90" s="857" t="str">
        <f>IF(U18&gt;1,U18,"")</f>
        <v/>
      </c>
      <c r="I90" s="857"/>
      <c r="J90" s="576"/>
      <c r="K90" s="166"/>
      <c r="L90" s="166"/>
      <c r="M90" s="166"/>
      <c r="N90" s="982" t="s">
        <v>129</v>
      </c>
      <c r="O90" s="982"/>
      <c r="P90" s="982"/>
      <c r="Q90" s="982"/>
      <c r="R90" s="982"/>
      <c r="S90" s="1023"/>
      <c r="T90" s="1023"/>
      <c r="U90" s="1024"/>
      <c r="V90" s="112"/>
      <c r="W90" s="4"/>
      <c r="X90" s="4"/>
      <c r="Y90" s="5"/>
      <c r="Z90" s="3"/>
      <c r="AA90" s="653"/>
    </row>
    <row r="91" spans="1:38" ht="10.199999999999999" customHeight="1" x14ac:dyDescent="0.25">
      <c r="A91" s="50"/>
      <c r="B91" s="616"/>
      <c r="C91" s="596"/>
      <c r="D91" s="596"/>
      <c r="E91" s="596"/>
      <c r="F91" s="596"/>
      <c r="G91" s="596"/>
      <c r="H91" s="922"/>
      <c r="I91" s="922"/>
      <c r="J91" s="924"/>
      <c r="K91" s="166"/>
      <c r="L91" s="166"/>
      <c r="M91" s="166"/>
      <c r="N91" s="982"/>
      <c r="O91" s="982"/>
      <c r="P91" s="982"/>
      <c r="Q91" s="982"/>
      <c r="R91" s="982"/>
      <c r="S91" s="1025"/>
      <c r="T91" s="1025"/>
      <c r="U91" s="765"/>
      <c r="V91" s="112"/>
      <c r="W91" s="4"/>
      <c r="X91" s="4"/>
      <c r="Y91" s="5"/>
      <c r="Z91" s="3"/>
      <c r="AA91" s="653"/>
    </row>
    <row r="92" spans="1:38" ht="10.199999999999999" customHeight="1" x14ac:dyDescent="0.25">
      <c r="A92" s="50"/>
      <c r="B92" s="40"/>
      <c r="C92" s="35"/>
      <c r="D92" s="35"/>
      <c r="E92" s="35"/>
      <c r="F92" s="29"/>
      <c r="G92" s="29"/>
      <c r="H92" s="29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5"/>
      <c r="Z92" s="3"/>
      <c r="AA92" s="653"/>
    </row>
    <row r="93" spans="1:38" ht="10.199999999999999" customHeight="1" thickBot="1" x14ac:dyDescent="0.3">
      <c r="A93" s="50"/>
      <c r="B93" s="124"/>
      <c r="C93" s="125"/>
      <c r="D93" s="125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7"/>
      <c r="R93" s="127"/>
      <c r="S93" s="127"/>
      <c r="T93" s="6"/>
      <c r="U93" s="6"/>
      <c r="V93" s="6"/>
      <c r="W93" s="6"/>
      <c r="X93" s="6"/>
      <c r="Y93" s="7"/>
      <c r="Z93" s="3"/>
      <c r="AA93" s="653"/>
    </row>
    <row r="94" spans="1:38" ht="10.199999999999999" customHeight="1" x14ac:dyDescent="0.25">
      <c r="A94" s="50"/>
      <c r="B94" s="128"/>
      <c r="C94" s="128"/>
      <c r="D94" s="128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30"/>
      <c r="R94" s="130"/>
      <c r="S94" s="130"/>
      <c r="T94" s="1"/>
      <c r="U94" s="1"/>
      <c r="V94" s="1"/>
      <c r="W94" s="1"/>
      <c r="X94" s="1"/>
      <c r="Y94" s="1"/>
      <c r="Z94" s="4"/>
      <c r="AA94" s="653"/>
    </row>
    <row r="95" spans="1:38" ht="10.199999999999999" customHeight="1" x14ac:dyDescent="0.25">
      <c r="A95" s="50"/>
      <c r="B95" s="35"/>
      <c r="C95" s="35"/>
      <c r="D95" s="35"/>
      <c r="E95" s="35"/>
      <c r="F95" s="29"/>
      <c r="G95" s="29"/>
      <c r="H95" s="29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653"/>
    </row>
    <row r="96" spans="1:38" ht="10.199999999999999" customHeight="1" x14ac:dyDescent="0.25">
      <c r="A96" s="50"/>
      <c r="B96" s="35"/>
      <c r="C96" s="35"/>
      <c r="D96" s="35"/>
      <c r="E96" s="35"/>
      <c r="F96" s="29"/>
      <c r="G96" s="29"/>
      <c r="H96" s="29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653"/>
    </row>
    <row r="97" spans="1:27" ht="10.199999999999999" customHeight="1" x14ac:dyDescent="0.25">
      <c r="A97" s="50"/>
      <c r="B97" s="617" t="s">
        <v>100</v>
      </c>
      <c r="C97" s="617"/>
      <c r="D97" s="617"/>
      <c r="E97" s="617"/>
      <c r="F97" s="617"/>
      <c r="G97" s="617"/>
      <c r="H97" s="617"/>
      <c r="I97" s="617"/>
      <c r="J97" s="617"/>
      <c r="K97" s="617"/>
      <c r="L97" s="503"/>
      <c r="M97" s="503"/>
      <c r="N97" s="60"/>
      <c r="O97" s="60"/>
      <c r="P97" s="50"/>
      <c r="Q97" s="50"/>
      <c r="R97" s="60"/>
      <c r="S97" s="60"/>
      <c r="T97" s="60"/>
      <c r="U97" s="61"/>
      <c r="V97" s="61"/>
      <c r="W97" s="50"/>
      <c r="X97" s="50"/>
      <c r="Y97" s="50"/>
      <c r="Z97" s="50"/>
      <c r="AA97" s="653"/>
    </row>
    <row r="98" spans="1:27" ht="9.6" customHeight="1" x14ac:dyDescent="0.25">
      <c r="A98" s="50"/>
      <c r="B98" s="503"/>
      <c r="C98" s="503"/>
      <c r="D98" s="503"/>
      <c r="E98" s="503"/>
      <c r="F98" s="503"/>
      <c r="G98" s="503"/>
      <c r="H98" s="503"/>
      <c r="I98" s="503"/>
      <c r="J98" s="503"/>
      <c r="K98" s="503"/>
      <c r="L98" s="503"/>
      <c r="M98" s="503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653"/>
    </row>
    <row r="99" spans="1:27" ht="10.199999999999999" customHeight="1" x14ac:dyDescent="0.25">
      <c r="A99" s="50"/>
      <c r="N99" s="50"/>
      <c r="O99" s="50"/>
      <c r="P99" s="50"/>
      <c r="Q99" s="60"/>
      <c r="R99" s="60"/>
      <c r="S99" s="60"/>
      <c r="T99" s="60"/>
      <c r="U99" s="61"/>
      <c r="V99" s="61"/>
      <c r="W99" s="50"/>
      <c r="X99" s="50"/>
      <c r="Y99" s="50"/>
      <c r="Z99" s="50"/>
      <c r="AA99" s="653"/>
    </row>
    <row r="100" spans="1:27" ht="10.199999999999999" customHeight="1" x14ac:dyDescent="0.25">
      <c r="A100" s="50"/>
      <c r="B100" s="938" t="s">
        <v>132</v>
      </c>
      <c r="C100" s="510"/>
      <c r="D100" s="510"/>
      <c r="E100" s="510"/>
      <c r="F100" s="510"/>
      <c r="G100" s="510"/>
      <c r="H100" s="85"/>
      <c r="I100" s="85"/>
      <c r="J100" s="85"/>
      <c r="K100" s="85"/>
      <c r="N100" s="50"/>
      <c r="O100" s="50"/>
      <c r="P100" s="50"/>
      <c r="Q100" s="60"/>
      <c r="R100" s="60"/>
      <c r="S100" s="60"/>
      <c r="T100" s="60"/>
      <c r="U100" s="61"/>
      <c r="V100" s="61"/>
      <c r="W100" s="50"/>
      <c r="X100" s="50"/>
      <c r="Y100" s="50"/>
      <c r="Z100" s="50"/>
      <c r="AA100" s="653"/>
    </row>
    <row r="101" spans="1:27" ht="10.199999999999999" customHeight="1" x14ac:dyDescent="0.25">
      <c r="A101" s="50"/>
      <c r="B101" s="510"/>
      <c r="C101" s="510"/>
      <c r="D101" s="510"/>
      <c r="E101" s="510"/>
      <c r="F101" s="510"/>
      <c r="G101" s="510"/>
      <c r="H101" s="85"/>
      <c r="I101" s="85"/>
      <c r="J101" s="85"/>
      <c r="K101" s="85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653"/>
    </row>
    <row r="102" spans="1:27" ht="10.199999999999999" customHeight="1" x14ac:dyDescent="0.25">
      <c r="A102" s="50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653"/>
    </row>
    <row r="103" spans="1:27" ht="10.199999999999999" customHeight="1" x14ac:dyDescent="0.25">
      <c r="AA103" s="653"/>
    </row>
    <row r="104" spans="1:27" ht="10.199999999999999" customHeight="1" x14ac:dyDescent="0.25">
      <c r="AA104" s="653"/>
    </row>
    <row r="105" spans="1:27" ht="10.199999999999999" customHeight="1" x14ac:dyDescent="0.25">
      <c r="AA105" s="653"/>
    </row>
    <row r="106" spans="1:27" ht="10.199999999999999" customHeight="1" x14ac:dyDescent="0.25">
      <c r="AA106" s="653"/>
    </row>
    <row r="107" spans="1:27" ht="10.199999999999999" customHeight="1" x14ac:dyDescent="0.25">
      <c r="AA107" s="653"/>
    </row>
    <row r="108" spans="1:27" ht="10.199999999999999" customHeight="1" x14ac:dyDescent="0.25">
      <c r="AA108" s="653"/>
    </row>
    <row r="109" spans="1:27" ht="10.199999999999999" customHeight="1" x14ac:dyDescent="0.25">
      <c r="AA109" s="653"/>
    </row>
    <row r="110" spans="1:27" ht="10.199999999999999" customHeight="1" x14ac:dyDescent="0.25">
      <c r="AA110" s="653"/>
    </row>
    <row r="111" spans="1:27" ht="10.199999999999999" customHeight="1" x14ac:dyDescent="0.25"/>
    <row r="112" spans="1:27" ht="10.199999999999999" customHeight="1" x14ac:dyDescent="0.25"/>
    <row r="113" ht="10.199999999999999" customHeight="1" x14ac:dyDescent="0.25"/>
    <row r="114" ht="10.199999999999999" customHeight="1" x14ac:dyDescent="0.25"/>
    <row r="115" ht="10.199999999999999" customHeight="1" x14ac:dyDescent="0.25"/>
    <row r="116" ht="10.199999999999999" customHeight="1" x14ac:dyDescent="0.25"/>
    <row r="117" ht="10.199999999999999" customHeight="1" x14ac:dyDescent="0.25"/>
    <row r="118" ht="10.199999999999999" customHeight="1" x14ac:dyDescent="0.25"/>
    <row r="119" ht="10.199999999999999" customHeight="1" x14ac:dyDescent="0.25"/>
    <row r="120" ht="10.199999999999999" customHeight="1" x14ac:dyDescent="0.25"/>
    <row r="121" ht="10.199999999999999" customHeight="1" x14ac:dyDescent="0.25"/>
    <row r="122" ht="10.199999999999999" customHeight="1" x14ac:dyDescent="0.25"/>
    <row r="123" ht="10.199999999999999" customHeight="1" x14ac:dyDescent="0.25"/>
    <row r="124" ht="10.199999999999999" customHeight="1" x14ac:dyDescent="0.25"/>
    <row r="125" ht="10.199999999999999" customHeight="1" x14ac:dyDescent="0.25"/>
    <row r="126" ht="10.199999999999999" customHeight="1" x14ac:dyDescent="0.25"/>
    <row r="127" ht="10.199999999999999" customHeight="1" x14ac:dyDescent="0.25"/>
    <row r="128" ht="10.199999999999999" customHeight="1" x14ac:dyDescent="0.25"/>
    <row r="129" ht="10.199999999999999" customHeight="1" x14ac:dyDescent="0.25"/>
    <row r="130" ht="10.199999999999999" customHeight="1" x14ac:dyDescent="0.25"/>
    <row r="131" ht="10.199999999999999" customHeight="1" x14ac:dyDescent="0.25"/>
  </sheetData>
  <sheetProtection algorithmName="SHA-512" hashValue="wH+5tq5aU0Rg0JMsK4IYEVTkXV82URXythe5VMzKA46kSk/T/CkY7oNmqug8nUKhfDG4t+FQIsDaLW2crZWlAg==" saltValue="c7zakZl2soZ7uoiN+a1vZg==" spinCount="100000" sheet="1" selectLockedCells="1"/>
  <mergeCells count="53">
    <mergeCell ref="AA1:AA110"/>
    <mergeCell ref="B100:G101"/>
    <mergeCell ref="B79:G80"/>
    <mergeCell ref="J79:O80"/>
    <mergeCell ref="R79:W80"/>
    <mergeCell ref="B82:G82"/>
    <mergeCell ref="J82:O82"/>
    <mergeCell ref="R82:W82"/>
    <mergeCell ref="B97:M98"/>
    <mergeCell ref="B87:F88"/>
    <mergeCell ref="G87:P88"/>
    <mergeCell ref="B90:G91"/>
    <mergeCell ref="N90:R91"/>
    <mergeCell ref="H90:J91"/>
    <mergeCell ref="S90:U91"/>
    <mergeCell ref="M69:N70"/>
    <mergeCell ref="P69:Q70"/>
    <mergeCell ref="M72:N73"/>
    <mergeCell ref="P72:Q73"/>
    <mergeCell ref="F69:L70"/>
    <mergeCell ref="F72:L73"/>
    <mergeCell ref="U18:Y19"/>
    <mergeCell ref="B63:Z64"/>
    <mergeCell ref="B51:L52"/>
    <mergeCell ref="M51:N52"/>
    <mergeCell ref="M54:N55"/>
    <mergeCell ref="P54:Q55"/>
    <mergeCell ref="M57:N58"/>
    <mergeCell ref="P57:Q58"/>
    <mergeCell ref="F54:L55"/>
    <mergeCell ref="F57:L58"/>
    <mergeCell ref="B48:Y49"/>
    <mergeCell ref="B33:I34"/>
    <mergeCell ref="B35:V36"/>
    <mergeCell ref="B39:J40"/>
    <mergeCell ref="B42:L43"/>
    <mergeCell ref="M42:N43"/>
    <mergeCell ref="V2:Y3"/>
    <mergeCell ref="B15:K16"/>
    <mergeCell ref="AB73:AC73"/>
    <mergeCell ref="B66:L67"/>
    <mergeCell ref="M66:N67"/>
    <mergeCell ref="B18:K19"/>
    <mergeCell ref="B21:K22"/>
    <mergeCell ref="B24:K25"/>
    <mergeCell ref="P21:Y22"/>
    <mergeCell ref="P24:Y25"/>
    <mergeCell ref="B27:K28"/>
    <mergeCell ref="P27:Y28"/>
    <mergeCell ref="B2:C3"/>
    <mergeCell ref="E2:G3"/>
    <mergeCell ref="B4:D4"/>
    <mergeCell ref="E4:G4"/>
  </mergeCells>
  <pageMargins left="0.7" right="0.7" top="0.78740157499999996" bottom="0.78740157499999996" header="0.3" footer="0.3"/>
  <pageSetup paperSize="9"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9">
    <tabColor theme="3" tint="0.39997558519241921"/>
  </sheetPr>
  <dimension ref="A1:AL143"/>
  <sheetViews>
    <sheetView showGridLines="0" topLeftCell="A13" zoomScaleNormal="100" workbookViewId="0">
      <selection activeCell="W58" sqref="W58:X59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652" t="s">
        <v>466</v>
      </c>
    </row>
    <row r="2" spans="1:27" ht="10.199999999999999" customHeight="1" x14ac:dyDescent="0.25">
      <c r="A2" s="50"/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140"/>
      <c r="J2" s="15"/>
      <c r="K2" s="15"/>
      <c r="L2" s="15"/>
      <c r="M2" s="15"/>
      <c r="N2" s="15"/>
      <c r="O2" s="15"/>
      <c r="P2" s="15"/>
      <c r="Q2" s="15"/>
      <c r="R2" s="15"/>
      <c r="S2" s="15"/>
      <c r="V2" s="676" t="s">
        <v>133</v>
      </c>
      <c r="W2" s="530"/>
      <c r="X2" s="530"/>
      <c r="Y2" s="530"/>
      <c r="Z2" s="50"/>
      <c r="AA2" s="653"/>
    </row>
    <row r="3" spans="1:27" ht="10.199999999999999" customHeight="1" x14ac:dyDescent="0.25">
      <c r="A3" s="50"/>
      <c r="B3" s="663"/>
      <c r="C3" s="664"/>
      <c r="D3" s="50"/>
      <c r="E3" s="668"/>
      <c r="F3" s="669"/>
      <c r="G3" s="670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530"/>
      <c r="W3" s="530"/>
      <c r="X3" s="530"/>
      <c r="Y3" s="530"/>
      <c r="Z3" s="50"/>
      <c r="AA3" s="653"/>
    </row>
    <row r="4" spans="1:27" ht="10.199999999999999" customHeight="1" x14ac:dyDescent="0.25">
      <c r="A4" s="50"/>
      <c r="B4" s="1015" t="s">
        <v>18</v>
      </c>
      <c r="C4" s="1015"/>
      <c r="D4" s="1015"/>
      <c r="E4" s="1016" t="s">
        <v>43</v>
      </c>
      <c r="F4" s="590"/>
      <c r="G4" s="590"/>
      <c r="I4" s="111"/>
      <c r="J4" s="117"/>
      <c r="K4" s="117"/>
      <c r="L4" s="117"/>
      <c r="M4" s="117"/>
      <c r="N4" s="117"/>
      <c r="O4" s="117"/>
      <c r="P4" s="117"/>
      <c r="Q4" s="117"/>
      <c r="R4" s="117"/>
      <c r="S4" s="117"/>
      <c r="V4" s="872" t="s">
        <v>433</v>
      </c>
      <c r="W4" s="872"/>
      <c r="X4" s="872"/>
      <c r="Y4" s="872"/>
      <c r="Z4" s="50"/>
      <c r="AA4" s="653"/>
    </row>
    <row r="5" spans="1:27" ht="10.199999999999999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872"/>
      <c r="W5" s="872"/>
      <c r="X5" s="872"/>
      <c r="Y5" s="872"/>
      <c r="Z5" s="50"/>
      <c r="AA5" s="653"/>
    </row>
    <row r="6" spans="1:27" ht="9.6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653"/>
    </row>
    <row r="7" spans="1:27" ht="10.199999999999999" customHeight="1" x14ac:dyDescent="0.3">
      <c r="A7" s="50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653"/>
    </row>
    <row r="8" spans="1:27" ht="10.199999999999999" customHeight="1" x14ac:dyDescent="0.25">
      <c r="A8" s="50"/>
      <c r="B8" s="683" t="s">
        <v>134</v>
      </c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991"/>
      <c r="Y8" s="991"/>
      <c r="Z8" s="991"/>
      <c r="AA8" s="653"/>
    </row>
    <row r="9" spans="1:27" ht="10.199999999999999" customHeight="1" x14ac:dyDescent="0.25">
      <c r="A9" s="50"/>
      <c r="B9" s="991"/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  <c r="T9" s="991"/>
      <c r="U9" s="991"/>
      <c r="V9" s="991"/>
      <c r="W9" s="991"/>
      <c r="X9" s="991"/>
      <c r="Y9" s="991"/>
      <c r="Z9" s="991"/>
      <c r="AA9" s="653"/>
    </row>
    <row r="10" spans="1:27" ht="10.199999999999999" customHeight="1" x14ac:dyDescent="0.25">
      <c r="A10" s="50"/>
      <c r="B10" s="683" t="s">
        <v>135</v>
      </c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1"/>
      <c r="Z10" s="991"/>
      <c r="AA10" s="653"/>
    </row>
    <row r="11" spans="1:27" ht="10.199999999999999" customHeight="1" x14ac:dyDescent="0.25">
      <c r="A11" s="50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1"/>
      <c r="Z11" s="991"/>
      <c r="AA11" s="653"/>
    </row>
    <row r="12" spans="1:27" ht="10.199999999999999" customHeight="1" x14ac:dyDescent="0.25">
      <c r="A12" s="50"/>
      <c r="B12" s="991" t="s">
        <v>160</v>
      </c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1"/>
      <c r="Z12" s="991"/>
      <c r="AA12" s="653"/>
    </row>
    <row r="13" spans="1:27" ht="10.199999999999999" customHeight="1" x14ac:dyDescent="0.25">
      <c r="A13" s="50"/>
      <c r="B13" s="991"/>
      <c r="C13" s="991"/>
      <c r="D13" s="991"/>
      <c r="E13" s="991"/>
      <c r="F13" s="991"/>
      <c r="G13" s="991"/>
      <c r="H13" s="991"/>
      <c r="I13" s="991"/>
      <c r="J13" s="991"/>
      <c r="K13" s="991"/>
      <c r="L13" s="991"/>
      <c r="M13" s="991"/>
      <c r="N13" s="991"/>
      <c r="O13" s="991"/>
      <c r="P13" s="991"/>
      <c r="Q13" s="991"/>
      <c r="R13" s="991"/>
      <c r="S13" s="991"/>
      <c r="T13" s="991"/>
      <c r="U13" s="991"/>
      <c r="V13" s="991"/>
      <c r="W13" s="991"/>
      <c r="X13" s="991"/>
      <c r="Y13" s="991"/>
      <c r="Z13" s="991"/>
      <c r="AA13" s="653"/>
    </row>
    <row r="14" spans="1:27" ht="10.199999999999999" customHeight="1" x14ac:dyDescent="0.25">
      <c r="A14" s="50"/>
      <c r="B14" s="1041"/>
      <c r="C14" s="1041"/>
      <c r="D14" s="1041"/>
      <c r="E14" s="1041"/>
      <c r="F14" s="1041"/>
      <c r="G14" s="1041"/>
      <c r="H14" s="1041"/>
      <c r="I14" s="1041"/>
      <c r="J14" s="1041"/>
      <c r="K14" s="1041"/>
      <c r="L14" s="1041"/>
      <c r="M14" s="1041"/>
      <c r="N14" s="1041"/>
      <c r="O14" s="1041"/>
      <c r="P14" s="1041"/>
      <c r="Q14" s="1041"/>
      <c r="R14" s="1041"/>
      <c r="S14" s="1041"/>
      <c r="T14" s="1041"/>
      <c r="U14" s="1041"/>
      <c r="V14" s="1041"/>
      <c r="W14" s="1041"/>
      <c r="X14" s="1041"/>
      <c r="Y14" s="1041"/>
      <c r="Z14" s="1041"/>
      <c r="AA14" s="653"/>
    </row>
    <row r="15" spans="1:27" ht="10.199999999999999" customHeight="1" x14ac:dyDescent="0.25">
      <c r="A15" s="50"/>
      <c r="B15" s="1040" t="str">
        <f>IF(Dienststellendaten!D5&lt;1,"",Dienststellendaten!D5)</f>
        <v/>
      </c>
      <c r="C15" s="1040"/>
      <c r="D15" s="1040"/>
      <c r="E15" s="1040"/>
      <c r="F15" s="1040"/>
      <c r="G15" s="1040"/>
      <c r="H15" s="1040"/>
      <c r="I15" s="1040"/>
      <c r="J15" s="1040"/>
      <c r="K15" s="1040"/>
      <c r="L15" s="1040"/>
      <c r="M15" s="1040"/>
      <c r="N15" s="1040"/>
      <c r="O15" s="1040"/>
      <c r="P15" s="1040"/>
      <c r="Q15" s="1040"/>
      <c r="R15" s="1040"/>
      <c r="S15" s="1040"/>
      <c r="T15" s="1040"/>
      <c r="U15" s="1040"/>
      <c r="V15" s="1040"/>
      <c r="W15" s="1040"/>
      <c r="X15" s="1040"/>
      <c r="Y15" s="1040"/>
      <c r="Z15" s="132"/>
      <c r="AA15" s="653"/>
    </row>
    <row r="16" spans="1:27" ht="10.199999999999999" customHeight="1" x14ac:dyDescent="0.25">
      <c r="A16" s="50"/>
      <c r="B16" s="1040"/>
      <c r="C16" s="1040"/>
      <c r="D16" s="1040"/>
      <c r="E16" s="1040"/>
      <c r="F16" s="1040"/>
      <c r="G16" s="1040"/>
      <c r="H16" s="1040"/>
      <c r="I16" s="1040"/>
      <c r="J16" s="1040"/>
      <c r="K16" s="1040"/>
      <c r="L16" s="1040"/>
      <c r="M16" s="1040"/>
      <c r="N16" s="1040"/>
      <c r="O16" s="1040"/>
      <c r="P16" s="1040"/>
      <c r="Q16" s="1040"/>
      <c r="R16" s="1040"/>
      <c r="S16" s="1040"/>
      <c r="T16" s="1040"/>
      <c r="U16" s="1040"/>
      <c r="V16" s="1040"/>
      <c r="W16" s="1040"/>
      <c r="X16" s="1040"/>
      <c r="Y16" s="1040"/>
      <c r="Z16" s="132"/>
      <c r="AA16" s="653"/>
    </row>
    <row r="17" spans="1:27" s="17" customFormat="1" ht="10.199999999999999" customHeight="1" x14ac:dyDescent="0.25">
      <c r="A17" s="319"/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50"/>
      <c r="AA17" s="653"/>
    </row>
    <row r="18" spans="1:27" ht="10.199999999999999" customHeight="1" x14ac:dyDescent="0.25">
      <c r="A18" s="50"/>
      <c r="B18" s="1040" t="str">
        <f>IF(Dienststellendaten!D7&lt;1,"",Dienststellendaten!D7)</f>
        <v/>
      </c>
      <c r="C18" s="1040"/>
      <c r="D18" s="1040"/>
      <c r="E18" s="1040"/>
      <c r="F18" s="1040"/>
      <c r="G18" s="1040"/>
      <c r="H18" s="1040"/>
      <c r="I18" s="1040"/>
      <c r="J18" s="1040"/>
      <c r="K18" s="1040"/>
      <c r="L18" s="1040"/>
      <c r="M18" s="1040"/>
      <c r="N18" s="1040"/>
      <c r="O18" s="1040"/>
      <c r="P18" s="1040"/>
      <c r="Q18" s="1040"/>
      <c r="R18" s="1040"/>
      <c r="S18" s="1040"/>
      <c r="T18" s="1040"/>
      <c r="U18" s="1040"/>
      <c r="V18" s="1040"/>
      <c r="W18" s="1040"/>
      <c r="X18" s="1040"/>
      <c r="Y18" s="1040"/>
      <c r="Z18" s="132"/>
      <c r="AA18" s="653"/>
    </row>
    <row r="19" spans="1:27" ht="10.199999999999999" customHeight="1" x14ac:dyDescent="0.25">
      <c r="A19" s="50"/>
      <c r="B19" s="1040"/>
      <c r="C19" s="1040"/>
      <c r="D19" s="1040"/>
      <c r="E19" s="1040"/>
      <c r="F19" s="1040"/>
      <c r="G19" s="1040"/>
      <c r="H19" s="1040"/>
      <c r="I19" s="1040"/>
      <c r="J19" s="1040"/>
      <c r="K19" s="1040"/>
      <c r="L19" s="1040"/>
      <c r="M19" s="1040"/>
      <c r="N19" s="1040"/>
      <c r="O19" s="1040"/>
      <c r="P19" s="1040"/>
      <c r="Q19" s="1040"/>
      <c r="R19" s="1040"/>
      <c r="S19" s="1040"/>
      <c r="T19" s="1040"/>
      <c r="U19" s="1040"/>
      <c r="V19" s="1040"/>
      <c r="W19" s="1040"/>
      <c r="X19" s="1040"/>
      <c r="Y19" s="1040"/>
      <c r="Z19" s="132"/>
      <c r="AA19" s="653"/>
    </row>
    <row r="20" spans="1:27" s="17" customFormat="1" ht="10.199999999999999" customHeight="1" x14ac:dyDescent="0.25">
      <c r="A20" s="319"/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50"/>
      <c r="AA20" s="653"/>
    </row>
    <row r="21" spans="1:27" ht="10.199999999999999" customHeight="1" x14ac:dyDescent="0.25">
      <c r="A21" s="50"/>
      <c r="B21" s="1040" t="str">
        <f>IF(Dienststellendaten!D9&lt;1,"",Dienststellendaten!D9)</f>
        <v/>
      </c>
      <c r="C21" s="1040"/>
      <c r="D21" s="1040"/>
      <c r="E21" s="1040"/>
      <c r="F21" s="1040"/>
      <c r="G21" s="1040"/>
      <c r="H21" s="1040"/>
      <c r="I21" s="1040"/>
      <c r="J21" s="1040"/>
      <c r="K21" s="1040"/>
      <c r="L21" s="1040"/>
      <c r="M21" s="1040"/>
      <c r="N21" s="1040"/>
      <c r="O21" s="1040"/>
      <c r="P21" s="1040"/>
      <c r="Q21" s="1040"/>
      <c r="R21" s="1040"/>
      <c r="S21" s="1040"/>
      <c r="T21" s="1040"/>
      <c r="U21" s="1040"/>
      <c r="V21" s="1040"/>
      <c r="W21" s="1040"/>
      <c r="X21" s="1040"/>
      <c r="Y21" s="1040"/>
      <c r="Z21" s="132"/>
      <c r="AA21" s="653"/>
    </row>
    <row r="22" spans="1:27" ht="10.199999999999999" customHeight="1" x14ac:dyDescent="0.25">
      <c r="A22" s="50"/>
      <c r="B22" s="1040"/>
      <c r="C22" s="1040"/>
      <c r="D22" s="1040"/>
      <c r="E22" s="1040"/>
      <c r="F22" s="1040"/>
      <c r="G22" s="1040"/>
      <c r="H22" s="1040"/>
      <c r="I22" s="1040"/>
      <c r="J22" s="1040"/>
      <c r="K22" s="1040"/>
      <c r="L22" s="1040"/>
      <c r="M22" s="1040"/>
      <c r="N22" s="1040"/>
      <c r="O22" s="1040"/>
      <c r="P22" s="1040"/>
      <c r="Q22" s="1040"/>
      <c r="R22" s="1040"/>
      <c r="S22" s="1040"/>
      <c r="T22" s="1040"/>
      <c r="U22" s="1040"/>
      <c r="V22" s="1040"/>
      <c r="W22" s="1040"/>
      <c r="X22" s="1040"/>
      <c r="Y22" s="1040"/>
      <c r="Z22" s="132"/>
      <c r="AA22" s="653"/>
    </row>
    <row r="23" spans="1:27" ht="10.199999999999999" customHeight="1" x14ac:dyDescent="0.25">
      <c r="A23" s="50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653"/>
    </row>
    <row r="24" spans="1:27" ht="10.199999999999999" customHeight="1" x14ac:dyDescent="0.25">
      <c r="A24" s="50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653"/>
    </row>
    <row r="25" spans="1:27" ht="10.199999999999999" customHeight="1" x14ac:dyDescent="0.25">
      <c r="A25" s="15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653"/>
    </row>
    <row r="26" spans="1:27" ht="10.199999999999999" customHeight="1" x14ac:dyDescent="0.25">
      <c r="A26" s="50"/>
      <c r="B26" s="1034" t="s">
        <v>136</v>
      </c>
      <c r="C26" s="503"/>
      <c r="D26" s="503"/>
      <c r="E26" s="503"/>
      <c r="F26" s="503"/>
      <c r="G26" s="503"/>
      <c r="H26" s="503"/>
      <c r="I26" s="1035" t="str">
        <f>IF(Dienststellendaten!N33&gt;1,Dienststellendaten!N33,"")</f>
        <v/>
      </c>
      <c r="J26" s="1036"/>
      <c r="K26" s="1036"/>
      <c r="L26" s="308"/>
      <c r="M26" s="540" t="str">
        <f>IF(Dienststellendaten!D9&lt;1,"",Dienststellendaten!D9)</f>
        <v/>
      </c>
      <c r="N26" s="510"/>
      <c r="O26" s="510"/>
      <c r="P26" s="510"/>
      <c r="Q26" s="510"/>
      <c r="R26" s="510"/>
      <c r="S26" s="510"/>
      <c r="T26" s="510"/>
      <c r="U26" s="510"/>
      <c r="V26" s="510"/>
      <c r="W26" s="510"/>
      <c r="X26" s="510"/>
      <c r="Y26" s="510"/>
      <c r="Z26" s="15"/>
      <c r="AA26" s="653"/>
    </row>
    <row r="27" spans="1:27" ht="10.199999999999999" customHeight="1" x14ac:dyDescent="0.25">
      <c r="A27" s="59"/>
      <c r="B27" s="503"/>
      <c r="C27" s="503"/>
      <c r="D27" s="503"/>
      <c r="E27" s="503"/>
      <c r="F27" s="503"/>
      <c r="G27" s="503"/>
      <c r="H27" s="503"/>
      <c r="I27" s="1037"/>
      <c r="J27" s="1037"/>
      <c r="K27" s="1037"/>
      <c r="L27" s="316"/>
      <c r="M27" s="510"/>
      <c r="N27" s="510"/>
      <c r="O27" s="510"/>
      <c r="P27" s="510"/>
      <c r="Q27" s="510"/>
      <c r="R27" s="510"/>
      <c r="S27" s="510"/>
      <c r="T27" s="510"/>
      <c r="U27" s="510"/>
      <c r="V27" s="510"/>
      <c r="W27" s="510"/>
      <c r="X27" s="510"/>
      <c r="Y27" s="510"/>
      <c r="Z27" s="15"/>
      <c r="AA27" s="653"/>
    </row>
    <row r="28" spans="1:27" ht="10.199999999999999" customHeight="1" x14ac:dyDescent="0.25">
      <c r="A28" s="59"/>
      <c r="B28" s="60"/>
      <c r="C28" s="60"/>
      <c r="D28" s="60"/>
      <c r="E28" s="60"/>
      <c r="F28" s="60"/>
      <c r="G28" s="60"/>
      <c r="I28" s="996" t="s">
        <v>122</v>
      </c>
      <c r="J28" s="997"/>
      <c r="K28" s="997"/>
      <c r="L28" s="979" t="s">
        <v>121</v>
      </c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60"/>
      <c r="Z28" s="15"/>
      <c r="AA28" s="653"/>
    </row>
    <row r="29" spans="1:27" ht="10.199999999999999" customHeight="1" x14ac:dyDescent="0.25">
      <c r="A29" s="59"/>
      <c r="B29" s="60"/>
      <c r="C29" s="60"/>
      <c r="D29" s="60"/>
      <c r="E29" s="60"/>
      <c r="F29" s="60"/>
      <c r="G29" s="60"/>
      <c r="I29" s="117"/>
      <c r="J29" s="133"/>
      <c r="K29" s="133"/>
      <c r="L29" s="117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60"/>
      <c r="Z29" s="15"/>
      <c r="AA29" s="653"/>
    </row>
    <row r="30" spans="1:27" ht="10.199999999999999" customHeight="1" x14ac:dyDescent="0.25">
      <c r="A30" s="59"/>
      <c r="B30" s="696" t="s">
        <v>384</v>
      </c>
      <c r="C30" s="1032"/>
      <c r="D30" s="1032"/>
      <c r="E30" s="1032"/>
      <c r="F30" s="1032"/>
      <c r="G30" s="1032"/>
      <c r="H30" s="1032"/>
      <c r="I30" s="1032"/>
      <c r="J30" s="1032"/>
      <c r="K30" s="1032"/>
      <c r="L30" s="1032"/>
      <c r="M30" s="510"/>
      <c r="N30" s="510"/>
      <c r="O30" s="510"/>
      <c r="P30" s="1038" t="str">
        <f>IF('Formular 2_2'!P77&gt;0,'Formular 2_2'!P77,'Formular 2_1'!P75)</f>
        <v/>
      </c>
      <c r="Q30" s="1039"/>
      <c r="R30" s="696" t="s">
        <v>137</v>
      </c>
      <c r="S30" s="1032"/>
      <c r="T30" s="1032"/>
      <c r="U30" s="1032"/>
      <c r="V30" s="1032"/>
      <c r="AA30" s="653"/>
    </row>
    <row r="31" spans="1:27" ht="10.199999999999999" customHeight="1" x14ac:dyDescent="0.25">
      <c r="A31" s="59"/>
      <c r="B31" s="1032"/>
      <c r="C31" s="1032"/>
      <c r="D31" s="1032"/>
      <c r="E31" s="1032"/>
      <c r="F31" s="1032"/>
      <c r="G31" s="1032"/>
      <c r="H31" s="1032"/>
      <c r="I31" s="1032"/>
      <c r="J31" s="1032"/>
      <c r="K31" s="1032"/>
      <c r="L31" s="1032"/>
      <c r="M31" s="510"/>
      <c r="N31" s="510"/>
      <c r="O31" s="510"/>
      <c r="P31" s="1039"/>
      <c r="Q31" s="1039"/>
      <c r="R31" s="1032"/>
      <c r="S31" s="1032"/>
      <c r="T31" s="1032"/>
      <c r="U31" s="1032"/>
      <c r="V31" s="1032"/>
      <c r="AA31" s="653"/>
    </row>
    <row r="32" spans="1:27" ht="10.199999999999999" customHeight="1" x14ac:dyDescent="0.2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15"/>
      <c r="AA32" s="653"/>
    </row>
    <row r="33" spans="1:29" ht="10.199999999999999" customHeight="1" x14ac:dyDescent="0.25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15"/>
      <c r="AA33" s="653"/>
    </row>
    <row r="34" spans="1:29" ht="10.199999999999999" customHeight="1" x14ac:dyDescent="0.25">
      <c r="A34" s="59"/>
      <c r="B34" s="696" t="s">
        <v>523</v>
      </c>
      <c r="C34" s="693"/>
      <c r="D34" s="693"/>
      <c r="E34" s="693"/>
      <c r="F34" s="693"/>
      <c r="G34" s="693"/>
      <c r="H34" s="693"/>
      <c r="I34" s="693"/>
      <c r="J34" s="693"/>
      <c r="K34" s="693"/>
      <c r="L34" s="693"/>
      <c r="M34" s="693"/>
      <c r="N34" s="693"/>
      <c r="O34" s="693"/>
      <c r="P34" s="693"/>
      <c r="Q34" s="693"/>
      <c r="R34" s="693"/>
      <c r="S34" s="693"/>
      <c r="T34" s="693"/>
      <c r="U34" s="693"/>
      <c r="V34" s="693"/>
      <c r="W34" s="693"/>
      <c r="X34" s="693"/>
      <c r="Y34" s="693"/>
      <c r="Z34" s="15"/>
      <c r="AA34" s="653"/>
    </row>
    <row r="35" spans="1:29" ht="10.199999999999999" customHeight="1" x14ac:dyDescent="0.25">
      <c r="A35" s="59"/>
      <c r="B35" s="693"/>
      <c r="C35" s="693"/>
      <c r="D35" s="693"/>
      <c r="E35" s="693"/>
      <c r="F35" s="693"/>
      <c r="G35" s="693"/>
      <c r="H35" s="693"/>
      <c r="I35" s="693"/>
      <c r="J35" s="693"/>
      <c r="K35" s="693"/>
      <c r="L35" s="693"/>
      <c r="M35" s="693"/>
      <c r="N35" s="693"/>
      <c r="O35" s="693"/>
      <c r="P35" s="693"/>
      <c r="Q35" s="693"/>
      <c r="R35" s="693"/>
      <c r="S35" s="693"/>
      <c r="T35" s="693"/>
      <c r="U35" s="693"/>
      <c r="V35" s="693"/>
      <c r="W35" s="693"/>
      <c r="X35" s="693"/>
      <c r="Y35" s="693"/>
      <c r="Z35" s="15"/>
      <c r="AA35" s="653"/>
    </row>
    <row r="36" spans="1:29" ht="10.199999999999999" customHeight="1" x14ac:dyDescent="0.25">
      <c r="A36" s="59"/>
      <c r="B36" s="696" t="s">
        <v>138</v>
      </c>
      <c r="C36" s="510"/>
      <c r="D36" s="510"/>
      <c r="E36" s="1033" t="str">
        <f>IF('Formular 3b_1'!N98&lt;1,"",('Formular 3b_3'!N98))</f>
        <v/>
      </c>
      <c r="F36" s="693" t="s">
        <v>385</v>
      </c>
      <c r="G36" s="510"/>
      <c r="H36" s="510"/>
      <c r="I36" s="510"/>
      <c r="J36" s="510"/>
      <c r="K36" s="510"/>
      <c r="L36" s="1033" t="str">
        <f>IF('Formular 3b_1'!N101&lt;1,"",('Formular 3b_3'!N101))</f>
        <v/>
      </c>
      <c r="M36" s="693" t="s">
        <v>386</v>
      </c>
      <c r="N36" s="1029" t="str">
        <f>IF('Formular 3b_2'!Q101="","",'Formular 3b_2'!Q101)</f>
        <v/>
      </c>
      <c r="O36" s="1030"/>
      <c r="P36" s="693" t="s">
        <v>140</v>
      </c>
      <c r="Q36" s="510"/>
      <c r="R36" s="510"/>
      <c r="S36" s="510"/>
      <c r="T36" s="1028" t="str">
        <f>IF('Formular 3b_1'!N104&lt;1,"",('Formular 3b_3'!N104))</f>
        <v/>
      </c>
      <c r="U36" s="693" t="s">
        <v>386</v>
      </c>
      <c r="V36" s="1029" t="str">
        <f>IF('Formular 3b_2'!Q104="","",'Formular 3b_2'!Q104)</f>
        <v/>
      </c>
      <c r="W36" s="1031"/>
      <c r="Y36" s="96"/>
      <c r="Z36" s="15"/>
      <c r="AA36" s="653"/>
    </row>
    <row r="37" spans="1:29" ht="10.199999999999999" customHeight="1" x14ac:dyDescent="0.25">
      <c r="A37" s="59"/>
      <c r="B37" s="510"/>
      <c r="C37" s="510"/>
      <c r="D37" s="510"/>
      <c r="E37" s="1033"/>
      <c r="F37" s="510"/>
      <c r="G37" s="510"/>
      <c r="H37" s="510"/>
      <c r="I37" s="510"/>
      <c r="J37" s="510"/>
      <c r="K37" s="510"/>
      <c r="L37" s="1033"/>
      <c r="M37" s="510"/>
      <c r="N37" s="1029"/>
      <c r="O37" s="1030"/>
      <c r="P37" s="510"/>
      <c r="Q37" s="510"/>
      <c r="R37" s="510"/>
      <c r="S37" s="510"/>
      <c r="T37" s="1028"/>
      <c r="U37" s="510"/>
      <c r="V37" s="1031"/>
      <c r="W37" s="1031"/>
      <c r="Y37" s="96"/>
      <c r="Z37" s="15"/>
      <c r="AA37" s="653"/>
    </row>
    <row r="38" spans="1:29" ht="10.199999999999999" customHeight="1" x14ac:dyDescent="0.25">
      <c r="A38" s="59"/>
      <c r="B38" s="693" t="s">
        <v>383</v>
      </c>
      <c r="C38" s="510"/>
      <c r="D38" s="510"/>
      <c r="E38" s="510"/>
      <c r="F38" s="510"/>
      <c r="G38" s="510"/>
      <c r="H38" s="510"/>
      <c r="I38" s="510"/>
      <c r="J38" s="510"/>
      <c r="K38" s="510"/>
      <c r="L38" s="510"/>
      <c r="M38" s="510"/>
      <c r="N38" s="510"/>
      <c r="O38" s="510"/>
      <c r="P38" s="510"/>
      <c r="Q38" s="510"/>
      <c r="R38" s="510"/>
      <c r="S38" s="510"/>
      <c r="T38" s="510"/>
      <c r="U38" s="510"/>
      <c r="V38" s="510"/>
      <c r="W38" s="510"/>
      <c r="X38" s="510"/>
      <c r="Y38" s="510"/>
      <c r="Z38" s="15"/>
      <c r="AA38" s="653"/>
      <c r="AB38" s="98"/>
      <c r="AC38" s="98"/>
    </row>
    <row r="39" spans="1:29" ht="10.199999999999999" customHeight="1" x14ac:dyDescent="0.25">
      <c r="A39" s="59"/>
      <c r="B39" s="510"/>
      <c r="C39" s="510"/>
      <c r="D39" s="510"/>
      <c r="E39" s="510"/>
      <c r="F39" s="510"/>
      <c r="G39" s="510"/>
      <c r="H39" s="510"/>
      <c r="I39" s="510"/>
      <c r="J39" s="510"/>
      <c r="K39" s="510"/>
      <c r="L39" s="510"/>
      <c r="M39" s="510"/>
      <c r="N39" s="510"/>
      <c r="O39" s="510"/>
      <c r="P39" s="510"/>
      <c r="Q39" s="510"/>
      <c r="R39" s="510"/>
      <c r="S39" s="510"/>
      <c r="T39" s="510"/>
      <c r="U39" s="510"/>
      <c r="V39" s="510"/>
      <c r="W39" s="510"/>
      <c r="X39" s="510"/>
      <c r="Y39" s="510"/>
      <c r="Z39" s="15"/>
      <c r="AA39" s="653"/>
    </row>
    <row r="40" spans="1:29" ht="10.199999999999999" customHeight="1" x14ac:dyDescent="0.25">
      <c r="A40" s="59"/>
      <c r="B40" s="696" t="s">
        <v>141</v>
      </c>
      <c r="C40" s="510"/>
      <c r="D40" s="510"/>
      <c r="E40" s="510"/>
      <c r="F40" s="510"/>
      <c r="G40" s="510"/>
      <c r="H40" s="510"/>
      <c r="I40" s="510"/>
      <c r="J40" s="510"/>
      <c r="K40" s="510"/>
      <c r="L40" s="510"/>
      <c r="M40" s="510"/>
      <c r="N40" s="510"/>
      <c r="O40" s="510"/>
      <c r="P40" s="510"/>
      <c r="Q40" s="510"/>
      <c r="R40" s="510"/>
      <c r="S40" s="510"/>
      <c r="T40" s="1046"/>
      <c r="U40" s="739"/>
      <c r="V40" s="739"/>
      <c r="W40" s="739"/>
      <c r="X40" s="739"/>
      <c r="Y40" s="1047"/>
      <c r="Z40" s="15"/>
      <c r="AA40" s="653"/>
    </row>
    <row r="41" spans="1:29" ht="10.199999999999999" customHeight="1" x14ac:dyDescent="0.25">
      <c r="A41" s="59"/>
      <c r="B41" s="510"/>
      <c r="C41" s="510"/>
      <c r="D41" s="510"/>
      <c r="E41" s="510"/>
      <c r="F41" s="510"/>
      <c r="G41" s="510"/>
      <c r="H41" s="510"/>
      <c r="I41" s="510"/>
      <c r="J41" s="510"/>
      <c r="K41" s="510"/>
      <c r="L41" s="510"/>
      <c r="M41" s="510"/>
      <c r="N41" s="510"/>
      <c r="O41" s="510"/>
      <c r="P41" s="510"/>
      <c r="Q41" s="510"/>
      <c r="R41" s="510"/>
      <c r="S41" s="510"/>
      <c r="T41" s="774"/>
      <c r="U41" s="774"/>
      <c r="V41" s="774"/>
      <c r="W41" s="774"/>
      <c r="X41" s="774"/>
      <c r="Y41" s="1048"/>
      <c r="AA41" s="653"/>
    </row>
    <row r="42" spans="1:29" ht="10.199999999999999" customHeight="1" x14ac:dyDescent="0.25">
      <c r="A42" s="59"/>
      <c r="B42" s="696" t="s">
        <v>142</v>
      </c>
      <c r="C42" s="510"/>
      <c r="D42" s="510"/>
      <c r="E42" s="510"/>
      <c r="F42" s="510"/>
      <c r="G42" s="1042"/>
      <c r="H42" s="1044"/>
      <c r="I42" s="693" t="s">
        <v>143</v>
      </c>
      <c r="J42" s="510"/>
      <c r="K42" s="1042"/>
      <c r="L42" s="1044"/>
      <c r="M42" s="693" t="s">
        <v>144</v>
      </c>
      <c r="N42" s="510"/>
      <c r="O42" s="510"/>
      <c r="P42" s="510"/>
      <c r="Q42" s="510"/>
      <c r="R42" s="510"/>
      <c r="S42" s="510"/>
      <c r="T42" s="510"/>
      <c r="U42" s="510"/>
      <c r="V42" s="510"/>
      <c r="W42" s="510"/>
      <c r="X42" s="510"/>
      <c r="Y42" s="96"/>
      <c r="AA42" s="653"/>
    </row>
    <row r="43" spans="1:29" ht="10.199999999999999" customHeight="1" x14ac:dyDescent="0.25">
      <c r="A43" s="59"/>
      <c r="B43" s="510"/>
      <c r="C43" s="510"/>
      <c r="D43" s="510"/>
      <c r="E43" s="510"/>
      <c r="F43" s="510"/>
      <c r="G43" s="1045"/>
      <c r="H43" s="1045"/>
      <c r="I43" s="510"/>
      <c r="J43" s="510"/>
      <c r="K43" s="1045"/>
      <c r="L43" s="1045"/>
      <c r="M43" s="510"/>
      <c r="N43" s="510"/>
      <c r="O43" s="510"/>
      <c r="P43" s="510"/>
      <c r="Q43" s="510"/>
      <c r="R43" s="510"/>
      <c r="S43" s="510"/>
      <c r="T43" s="510"/>
      <c r="U43" s="510"/>
      <c r="V43" s="510"/>
      <c r="W43" s="510"/>
      <c r="X43" s="510"/>
      <c r="Y43" s="96"/>
      <c r="Z43" s="15"/>
      <c r="AA43" s="653"/>
    </row>
    <row r="44" spans="1:29" ht="10.199999999999999" customHeight="1" x14ac:dyDescent="0.25">
      <c r="A44" s="59"/>
      <c r="B44" s="696" t="s">
        <v>145</v>
      </c>
      <c r="C44" s="693"/>
      <c r="D44" s="693"/>
      <c r="E44" s="693"/>
      <c r="F44" s="693"/>
      <c r="G44" s="693"/>
      <c r="H44" s="693"/>
      <c r="I44" s="693"/>
      <c r="J44" s="693"/>
      <c r="K44" s="693"/>
      <c r="L44" s="693"/>
      <c r="M44" s="693"/>
      <c r="N44" s="693"/>
      <c r="O44" s="693"/>
      <c r="P44" s="693"/>
      <c r="Q44" s="693"/>
      <c r="R44" s="693"/>
      <c r="S44" s="693"/>
      <c r="T44" s="693"/>
      <c r="U44" s="693"/>
      <c r="V44" s="693"/>
      <c r="W44" s="693"/>
      <c r="X44" s="693"/>
      <c r="Y44" s="693"/>
      <c r="Z44" s="15"/>
      <c r="AA44" s="653"/>
    </row>
    <row r="45" spans="1:29" ht="10.199999999999999" customHeight="1" x14ac:dyDescent="0.25">
      <c r="A45" s="59"/>
      <c r="B45" s="693"/>
      <c r="C45" s="693"/>
      <c r="D45" s="693"/>
      <c r="E45" s="693"/>
      <c r="F45" s="693"/>
      <c r="G45" s="693"/>
      <c r="H45" s="693"/>
      <c r="I45" s="693"/>
      <c r="J45" s="693"/>
      <c r="K45" s="693"/>
      <c r="L45" s="693"/>
      <c r="M45" s="693"/>
      <c r="N45" s="693"/>
      <c r="O45" s="693"/>
      <c r="P45" s="693"/>
      <c r="Q45" s="693"/>
      <c r="R45" s="693"/>
      <c r="S45" s="693"/>
      <c r="T45" s="693"/>
      <c r="U45" s="693"/>
      <c r="V45" s="693"/>
      <c r="W45" s="693"/>
      <c r="X45" s="693"/>
      <c r="Y45" s="693"/>
      <c r="Z45" s="15"/>
      <c r="AA45" s="653"/>
    </row>
    <row r="46" spans="1:29" ht="10.199999999999999" customHeight="1" x14ac:dyDescent="0.25">
      <c r="A46" s="59"/>
      <c r="B46" s="97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15"/>
      <c r="AA46" s="653"/>
    </row>
    <row r="47" spans="1:29" ht="10.199999999999999" customHeight="1" x14ac:dyDescent="0.25">
      <c r="A47" s="59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15"/>
      <c r="AA47" s="653"/>
    </row>
    <row r="48" spans="1:29" ht="10.199999999999999" customHeight="1" x14ac:dyDescent="0.25">
      <c r="A48" s="59"/>
      <c r="B48" s="696" t="s">
        <v>146</v>
      </c>
      <c r="C48" s="693"/>
      <c r="D48" s="693"/>
      <c r="E48" s="693"/>
      <c r="F48" s="693"/>
      <c r="G48" s="693"/>
      <c r="H48" s="693"/>
      <c r="I48" s="693"/>
      <c r="J48" s="693"/>
      <c r="K48" s="693"/>
      <c r="L48" s="693"/>
      <c r="M48" s="693"/>
      <c r="N48" s="693"/>
      <c r="O48" s="693"/>
      <c r="P48" s="693"/>
      <c r="Q48" s="693"/>
      <c r="R48" s="693"/>
      <c r="S48" s="693"/>
      <c r="T48" s="693"/>
      <c r="U48" s="693"/>
      <c r="V48" s="693"/>
      <c r="W48" s="693"/>
      <c r="X48" s="693"/>
      <c r="Y48" s="693"/>
      <c r="Z48" s="15"/>
      <c r="AA48" s="653"/>
    </row>
    <row r="49" spans="1:27" ht="10.199999999999999" customHeight="1" x14ac:dyDescent="0.25">
      <c r="A49" s="59"/>
      <c r="B49" s="693"/>
      <c r="C49" s="693"/>
      <c r="D49" s="693"/>
      <c r="E49" s="693"/>
      <c r="F49" s="693"/>
      <c r="G49" s="693"/>
      <c r="H49" s="693"/>
      <c r="I49" s="693"/>
      <c r="J49" s="693"/>
      <c r="K49" s="693"/>
      <c r="L49" s="693"/>
      <c r="M49" s="693"/>
      <c r="N49" s="693"/>
      <c r="O49" s="693"/>
      <c r="P49" s="693"/>
      <c r="Q49" s="693"/>
      <c r="R49" s="693"/>
      <c r="S49" s="693"/>
      <c r="T49" s="693"/>
      <c r="U49" s="693"/>
      <c r="V49" s="693"/>
      <c r="W49" s="693"/>
      <c r="X49" s="693"/>
      <c r="Y49" s="693"/>
      <c r="Z49" s="15"/>
      <c r="AA49" s="653"/>
    </row>
    <row r="50" spans="1:27" ht="10.199999999999999" customHeight="1" x14ac:dyDescent="0.25">
      <c r="A50" s="59"/>
      <c r="B50" s="696" t="s">
        <v>147</v>
      </c>
      <c r="C50" s="693"/>
      <c r="D50" s="693"/>
      <c r="E50" s="693"/>
      <c r="F50" s="693"/>
      <c r="G50" s="693"/>
      <c r="H50" s="693"/>
      <c r="I50" s="693"/>
      <c r="J50" s="693"/>
      <c r="K50" s="693"/>
      <c r="L50" s="693"/>
      <c r="M50" s="693"/>
      <c r="N50" s="693"/>
      <c r="O50" s="693"/>
      <c r="P50" s="693"/>
      <c r="Q50" s="693"/>
      <c r="R50" s="693"/>
      <c r="S50" s="693"/>
      <c r="T50" s="693"/>
      <c r="U50" s="693"/>
      <c r="V50" s="693"/>
      <c r="W50" s="693"/>
      <c r="X50" s="693"/>
      <c r="Y50" s="693"/>
      <c r="Z50" s="15"/>
      <c r="AA50" s="653"/>
    </row>
    <row r="51" spans="1:27" ht="10.199999999999999" customHeight="1" x14ac:dyDescent="0.25">
      <c r="A51" s="59"/>
      <c r="B51" s="693"/>
      <c r="C51" s="693"/>
      <c r="D51" s="693"/>
      <c r="E51" s="693"/>
      <c r="F51" s="693"/>
      <c r="G51" s="693"/>
      <c r="H51" s="693"/>
      <c r="I51" s="693"/>
      <c r="J51" s="693"/>
      <c r="K51" s="693"/>
      <c r="L51" s="693"/>
      <c r="M51" s="693"/>
      <c r="N51" s="693"/>
      <c r="O51" s="693"/>
      <c r="P51" s="693"/>
      <c r="Q51" s="693"/>
      <c r="R51" s="693"/>
      <c r="S51" s="693"/>
      <c r="T51" s="693"/>
      <c r="U51" s="693"/>
      <c r="V51" s="693"/>
      <c r="W51" s="693"/>
      <c r="X51" s="693"/>
      <c r="Y51" s="693"/>
      <c r="Z51" s="15"/>
      <c r="AA51" s="653"/>
    </row>
    <row r="52" spans="1:27" ht="10.199999999999999" customHeight="1" x14ac:dyDescent="0.25">
      <c r="A52" s="59"/>
      <c r="B52" s="696" t="s">
        <v>148</v>
      </c>
      <c r="C52" s="510"/>
      <c r="D52" s="510"/>
      <c r="E52" s="510"/>
      <c r="F52" s="510"/>
      <c r="G52" s="510"/>
      <c r="H52" s="510"/>
      <c r="I52" s="510"/>
      <c r="J52" s="510"/>
      <c r="K52" s="949" t="e">
        <f>IF(Dienststellendaten!G45&gt;1,Dienststellendaten!G45,"")</f>
        <v>#VALUE!</v>
      </c>
      <c r="L52" s="746"/>
      <c r="M52" s="746"/>
      <c r="N52" s="693" t="s">
        <v>149</v>
      </c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15"/>
      <c r="AA52" s="653"/>
    </row>
    <row r="53" spans="1:27" ht="10.199999999999999" customHeight="1" x14ac:dyDescent="0.25">
      <c r="A53" s="59"/>
      <c r="B53" s="510"/>
      <c r="C53" s="510"/>
      <c r="D53" s="510"/>
      <c r="E53" s="510"/>
      <c r="F53" s="510"/>
      <c r="G53" s="510"/>
      <c r="H53" s="510"/>
      <c r="I53" s="510"/>
      <c r="J53" s="510"/>
      <c r="K53" s="748"/>
      <c r="L53" s="748"/>
      <c r="M53" s="748"/>
      <c r="N53" s="510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15"/>
      <c r="AA53" s="653"/>
    </row>
    <row r="54" spans="1:27" ht="10.199999999999999" customHeight="1" x14ac:dyDescent="0.25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1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15"/>
      <c r="AA54" s="653"/>
    </row>
    <row r="55" spans="1:27" ht="10.199999999999999" customHeight="1" x14ac:dyDescent="0.25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15"/>
      <c r="AA55" s="653"/>
    </row>
    <row r="56" spans="1:27" ht="10.199999999999999" customHeight="1" x14ac:dyDescent="0.25">
      <c r="A56" s="59"/>
      <c r="B56" s="696" t="s">
        <v>150</v>
      </c>
      <c r="C56" s="693"/>
      <c r="D56" s="693"/>
      <c r="E56" s="693"/>
      <c r="F56" s="693"/>
      <c r="G56" s="693"/>
      <c r="H56" s="693"/>
      <c r="I56" s="693"/>
      <c r="J56" s="693"/>
      <c r="K56" s="693"/>
      <c r="L56" s="693"/>
      <c r="M56" s="693"/>
      <c r="N56" s="693"/>
      <c r="O56" s="693"/>
      <c r="P56" s="693"/>
      <c r="Q56" s="693"/>
      <c r="R56" s="693"/>
      <c r="S56" s="693"/>
      <c r="T56" s="693"/>
      <c r="U56" s="693"/>
      <c r="V56" s="693"/>
      <c r="W56" s="693"/>
      <c r="X56" s="693"/>
      <c r="Y56" s="693"/>
      <c r="Z56" s="15"/>
      <c r="AA56" s="653"/>
    </row>
    <row r="57" spans="1:27" ht="10.199999999999999" customHeight="1" x14ac:dyDescent="0.25">
      <c r="A57" s="59"/>
      <c r="B57" s="693"/>
      <c r="C57" s="693"/>
      <c r="D57" s="693"/>
      <c r="E57" s="693"/>
      <c r="F57" s="693"/>
      <c r="G57" s="693"/>
      <c r="H57" s="693"/>
      <c r="I57" s="693"/>
      <c r="J57" s="693"/>
      <c r="K57" s="693"/>
      <c r="L57" s="693"/>
      <c r="M57" s="693"/>
      <c r="N57" s="693"/>
      <c r="O57" s="693"/>
      <c r="P57" s="693"/>
      <c r="Q57" s="693"/>
      <c r="R57" s="693"/>
      <c r="S57" s="693"/>
      <c r="T57" s="693"/>
      <c r="U57" s="693"/>
      <c r="V57" s="693"/>
      <c r="W57" s="693"/>
      <c r="X57" s="693"/>
      <c r="Y57" s="693"/>
      <c r="Z57" s="15"/>
      <c r="AA57" s="653"/>
    </row>
    <row r="58" spans="1:27" ht="10.199999999999999" customHeight="1" x14ac:dyDescent="0.25">
      <c r="A58" s="59"/>
      <c r="B58" s="696" t="s">
        <v>151</v>
      </c>
      <c r="C58" s="510"/>
      <c r="D58" s="510"/>
      <c r="E58" s="510"/>
      <c r="F58" s="510"/>
      <c r="G58" s="510"/>
      <c r="H58" s="510"/>
      <c r="I58" s="510"/>
      <c r="J58" s="510"/>
      <c r="K58" s="510"/>
      <c r="L58" s="510"/>
      <c r="M58" s="510"/>
      <c r="N58" s="510"/>
      <c r="O58" s="510"/>
      <c r="P58" s="510"/>
      <c r="Q58" s="510"/>
      <c r="R58" s="510"/>
      <c r="S58" s="949" t="e">
        <f>(I26+18)</f>
        <v>#VALUE!</v>
      </c>
      <c r="T58" s="685"/>
      <c r="U58" s="685"/>
      <c r="V58" s="693" t="s">
        <v>139</v>
      </c>
      <c r="W58" s="1042"/>
      <c r="X58" s="1043"/>
      <c r="Y58" s="693" t="s">
        <v>152</v>
      </c>
      <c r="Z58" s="15"/>
      <c r="AA58" s="653"/>
    </row>
    <row r="59" spans="1:27" ht="10.199999999999999" customHeight="1" x14ac:dyDescent="0.25">
      <c r="A59" s="59"/>
      <c r="B59" s="510"/>
      <c r="C59" s="510"/>
      <c r="D59" s="510"/>
      <c r="E59" s="510"/>
      <c r="F59" s="510"/>
      <c r="G59" s="510"/>
      <c r="H59" s="510"/>
      <c r="I59" s="510"/>
      <c r="J59" s="510"/>
      <c r="K59" s="510"/>
      <c r="L59" s="510"/>
      <c r="M59" s="510"/>
      <c r="N59" s="510"/>
      <c r="O59" s="510"/>
      <c r="P59" s="510"/>
      <c r="Q59" s="510"/>
      <c r="R59" s="510"/>
      <c r="S59" s="986"/>
      <c r="T59" s="986"/>
      <c r="U59" s="986"/>
      <c r="V59" s="510"/>
      <c r="W59" s="1043"/>
      <c r="X59" s="1043"/>
      <c r="Y59" s="693"/>
      <c r="Z59" s="15"/>
      <c r="AA59" s="653"/>
    </row>
    <row r="60" spans="1:27" ht="10.199999999999999" customHeight="1" x14ac:dyDescent="0.25">
      <c r="A60" s="59"/>
      <c r="B60" s="696" t="s">
        <v>153</v>
      </c>
      <c r="C60" s="693"/>
      <c r="D60" s="693"/>
      <c r="E60" s="693"/>
      <c r="F60" s="693"/>
      <c r="G60" s="693"/>
      <c r="H60" s="693"/>
      <c r="I60" s="693"/>
      <c r="J60" s="693"/>
      <c r="K60" s="693"/>
      <c r="L60" s="693"/>
      <c r="M60" s="693"/>
      <c r="N60" s="693"/>
      <c r="O60" s="693"/>
      <c r="P60" s="693"/>
      <c r="Q60" s="693"/>
      <c r="R60" s="693"/>
      <c r="S60" s="693"/>
      <c r="T60" s="693"/>
      <c r="U60" s="693"/>
      <c r="V60" s="693"/>
      <c r="W60" s="693"/>
      <c r="X60" s="693"/>
      <c r="Y60" s="693"/>
      <c r="Z60" s="15"/>
      <c r="AA60" s="653"/>
    </row>
    <row r="61" spans="1:27" ht="10.199999999999999" customHeight="1" x14ac:dyDescent="0.25">
      <c r="A61" s="59"/>
      <c r="B61" s="693"/>
      <c r="C61" s="693"/>
      <c r="D61" s="693"/>
      <c r="E61" s="693"/>
      <c r="F61" s="693"/>
      <c r="G61" s="693"/>
      <c r="H61" s="693"/>
      <c r="I61" s="693"/>
      <c r="J61" s="693"/>
      <c r="K61" s="693"/>
      <c r="L61" s="693"/>
      <c r="M61" s="693"/>
      <c r="N61" s="693"/>
      <c r="O61" s="693"/>
      <c r="P61" s="693"/>
      <c r="Q61" s="693"/>
      <c r="R61" s="693"/>
      <c r="S61" s="693"/>
      <c r="T61" s="693"/>
      <c r="U61" s="693"/>
      <c r="V61" s="693"/>
      <c r="W61" s="693"/>
      <c r="X61" s="693"/>
      <c r="Y61" s="693"/>
      <c r="Z61" s="15"/>
      <c r="AA61" s="653"/>
    </row>
    <row r="62" spans="1:27" ht="10.199999999999999" customHeight="1" x14ac:dyDescent="0.25">
      <c r="A62" s="59"/>
      <c r="B62" s="97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15"/>
      <c r="AA62" s="653"/>
    </row>
    <row r="63" spans="1:27" ht="10.199999999999999" customHeight="1" x14ac:dyDescent="0.25">
      <c r="A63" s="59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15"/>
      <c r="AA63" s="653"/>
    </row>
    <row r="64" spans="1:27" ht="10.199999999999999" customHeight="1" x14ac:dyDescent="0.25">
      <c r="A64" s="59"/>
      <c r="B64" s="696" t="s">
        <v>415</v>
      </c>
      <c r="C64" s="503"/>
      <c r="D64" s="503"/>
      <c r="E64" s="503"/>
      <c r="F64" s="503"/>
      <c r="G64" s="503"/>
      <c r="H64" s="503"/>
      <c r="I64" s="503"/>
      <c r="J64" s="503"/>
      <c r="K64" s="503"/>
      <c r="L64" s="503"/>
      <c r="M64" s="503"/>
      <c r="N64" s="503"/>
      <c r="O64" s="503"/>
      <c r="P64" s="503"/>
      <c r="Q64" s="503"/>
      <c r="R64" s="503"/>
      <c r="S64" s="503"/>
      <c r="T64" s="503"/>
      <c r="U64" s="1026" t="str">
        <f>IF(('Formular 3b_3'!N98/20)&gt;3,'Formular 3b_3'!N98/20,"3")</f>
        <v>3</v>
      </c>
      <c r="V64" s="693" t="s">
        <v>416</v>
      </c>
      <c r="W64" s="693"/>
      <c r="X64" s="693"/>
      <c r="Y64" s="693"/>
      <c r="Z64" s="15"/>
      <c r="AA64" s="653"/>
    </row>
    <row r="65" spans="1:27" ht="10.199999999999999" customHeight="1" x14ac:dyDescent="0.25">
      <c r="A65" s="59"/>
      <c r="B65" s="503"/>
      <c r="C65" s="503"/>
      <c r="D65" s="503"/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1027"/>
      <c r="V65" s="693"/>
      <c r="W65" s="693"/>
      <c r="X65" s="693"/>
      <c r="Y65" s="693"/>
      <c r="Z65" s="15"/>
      <c r="AA65" s="653"/>
    </row>
    <row r="66" spans="1:27" ht="10.199999999999999" customHeight="1" x14ac:dyDescent="0.25">
      <c r="A66" s="59"/>
      <c r="B66" s="696" t="s">
        <v>417</v>
      </c>
      <c r="C66" s="693"/>
      <c r="D66" s="693"/>
      <c r="E66" s="693"/>
      <c r="F66" s="693"/>
      <c r="G66" s="693"/>
      <c r="H66" s="693"/>
      <c r="I66" s="693"/>
      <c r="J66" s="693"/>
      <c r="K66" s="693"/>
      <c r="L66" s="693"/>
      <c r="M66" s="693"/>
      <c r="N66" s="693"/>
      <c r="O66" s="693"/>
      <c r="P66" s="693"/>
      <c r="Q66" s="693"/>
      <c r="R66" s="693"/>
      <c r="S66" s="693"/>
      <c r="T66" s="693"/>
      <c r="U66" s="693"/>
      <c r="V66" s="693"/>
      <c r="W66" s="693"/>
      <c r="X66" s="693"/>
      <c r="Y66" s="693"/>
      <c r="Z66" s="15"/>
      <c r="AA66" s="653"/>
    </row>
    <row r="67" spans="1:27" ht="10.199999999999999" customHeight="1" x14ac:dyDescent="0.25">
      <c r="A67" s="59"/>
      <c r="B67" s="693"/>
      <c r="C67" s="693"/>
      <c r="D67" s="693"/>
      <c r="E67" s="693"/>
      <c r="F67" s="693"/>
      <c r="G67" s="693"/>
      <c r="H67" s="693"/>
      <c r="I67" s="693"/>
      <c r="J67" s="693"/>
      <c r="K67" s="693"/>
      <c r="L67" s="693"/>
      <c r="M67" s="693"/>
      <c r="N67" s="693"/>
      <c r="O67" s="693"/>
      <c r="P67" s="693"/>
      <c r="Q67" s="693"/>
      <c r="R67" s="693"/>
      <c r="S67" s="693"/>
      <c r="T67" s="693"/>
      <c r="U67" s="693"/>
      <c r="V67" s="693"/>
      <c r="W67" s="693"/>
      <c r="X67" s="693"/>
      <c r="Y67" s="693"/>
      <c r="Z67" s="15"/>
      <c r="AA67" s="653"/>
    </row>
    <row r="68" spans="1:27" ht="10.199999999999999" customHeight="1" x14ac:dyDescent="0.25">
      <c r="A68" s="59"/>
      <c r="B68" s="696" t="s">
        <v>418</v>
      </c>
      <c r="C68" s="693"/>
      <c r="D68" s="693"/>
      <c r="E68" s="693"/>
      <c r="F68" s="693"/>
      <c r="G68" s="693"/>
      <c r="H68" s="693"/>
      <c r="I68" s="693"/>
      <c r="J68" s="693"/>
      <c r="K68" s="693"/>
      <c r="L68" s="693"/>
      <c r="M68" s="693"/>
      <c r="N68" s="693"/>
      <c r="O68" s="693"/>
      <c r="P68" s="693"/>
      <c r="Q68" s="693"/>
      <c r="R68" s="693"/>
      <c r="S68" s="693"/>
      <c r="T68" s="693"/>
      <c r="U68" s="693"/>
      <c r="V68" s="693"/>
      <c r="W68" s="693"/>
      <c r="X68" s="693"/>
      <c r="Y68" s="693"/>
      <c r="Z68" s="15"/>
      <c r="AA68" s="653"/>
    </row>
    <row r="69" spans="1:27" ht="10.199999999999999" customHeight="1" x14ac:dyDescent="0.25">
      <c r="A69" s="59"/>
      <c r="B69" s="693"/>
      <c r="C69" s="693"/>
      <c r="D69" s="693"/>
      <c r="E69" s="693"/>
      <c r="F69" s="693"/>
      <c r="G69" s="693"/>
      <c r="H69" s="693"/>
      <c r="I69" s="693"/>
      <c r="J69" s="693"/>
      <c r="K69" s="693"/>
      <c r="L69" s="693"/>
      <c r="M69" s="693"/>
      <c r="N69" s="693"/>
      <c r="O69" s="693"/>
      <c r="P69" s="693"/>
      <c r="Q69" s="693"/>
      <c r="R69" s="693"/>
      <c r="S69" s="693"/>
      <c r="T69" s="693"/>
      <c r="U69" s="693"/>
      <c r="V69" s="693"/>
      <c r="W69" s="693"/>
      <c r="X69" s="693"/>
      <c r="Y69" s="693"/>
      <c r="Z69" s="15"/>
      <c r="AA69" s="653"/>
    </row>
    <row r="70" spans="1:27" ht="10.199999999999999" customHeight="1" x14ac:dyDescent="0.25">
      <c r="A70" s="59"/>
      <c r="B70" s="696" t="s">
        <v>154</v>
      </c>
      <c r="C70" s="693"/>
      <c r="D70" s="693"/>
      <c r="E70" s="693"/>
      <c r="F70" s="693"/>
      <c r="G70" s="693"/>
      <c r="H70" s="693"/>
      <c r="I70" s="693"/>
      <c r="J70" s="693"/>
      <c r="K70" s="693"/>
      <c r="L70" s="693"/>
      <c r="M70" s="693"/>
      <c r="N70" s="693"/>
      <c r="O70" s="693"/>
      <c r="P70" s="693"/>
      <c r="Q70" s="693"/>
      <c r="R70" s="693"/>
      <c r="S70" s="693"/>
      <c r="T70" s="693"/>
      <c r="U70" s="693"/>
      <c r="V70" s="693"/>
      <c r="W70" s="693"/>
      <c r="X70" s="693"/>
      <c r="Y70" s="693"/>
      <c r="Z70" s="15"/>
      <c r="AA70" s="653"/>
    </row>
    <row r="71" spans="1:27" ht="10.199999999999999" customHeight="1" x14ac:dyDescent="0.25">
      <c r="A71" s="59"/>
      <c r="B71" s="693"/>
      <c r="C71" s="693"/>
      <c r="D71" s="693"/>
      <c r="E71" s="693"/>
      <c r="F71" s="693"/>
      <c r="G71" s="693"/>
      <c r="H71" s="693"/>
      <c r="I71" s="693"/>
      <c r="J71" s="693"/>
      <c r="K71" s="693"/>
      <c r="L71" s="693"/>
      <c r="M71" s="693"/>
      <c r="N71" s="693"/>
      <c r="O71" s="693"/>
      <c r="P71" s="693"/>
      <c r="Q71" s="693"/>
      <c r="R71" s="693"/>
      <c r="S71" s="693"/>
      <c r="T71" s="693"/>
      <c r="U71" s="693"/>
      <c r="V71" s="693"/>
      <c r="W71" s="693"/>
      <c r="X71" s="693"/>
      <c r="Y71" s="693"/>
      <c r="Z71" s="15"/>
      <c r="AA71" s="653"/>
    </row>
    <row r="72" spans="1:27" ht="10.199999999999999" customHeight="1" x14ac:dyDescent="0.25">
      <c r="A72" s="59"/>
      <c r="B72" s="403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  <c r="X72" s="402"/>
      <c r="Y72" s="402"/>
      <c r="Z72" s="15"/>
      <c r="AA72" s="653"/>
    </row>
    <row r="73" spans="1:27" ht="10.199999999999999" customHeight="1" x14ac:dyDescent="0.25">
      <c r="A73" s="59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  <c r="X73" s="402"/>
      <c r="Y73" s="402"/>
      <c r="Z73" s="15"/>
      <c r="AA73" s="653"/>
    </row>
    <row r="74" spans="1:27" ht="10.199999999999999" customHeight="1" x14ac:dyDescent="0.25">
      <c r="A74" s="59"/>
      <c r="B74" s="696" t="s">
        <v>155</v>
      </c>
      <c r="C74" s="693"/>
      <c r="D74" s="693"/>
      <c r="E74" s="693"/>
      <c r="F74" s="693"/>
      <c r="G74" s="693"/>
      <c r="H74" s="693"/>
      <c r="I74" s="693"/>
      <c r="J74" s="693"/>
      <c r="K74" s="693"/>
      <c r="L74" s="693"/>
      <c r="M74" s="693"/>
      <c r="N74" s="693"/>
      <c r="O74" s="693"/>
      <c r="P74" s="693"/>
      <c r="Q74" s="693"/>
      <c r="R74" s="693"/>
      <c r="S74" s="693"/>
      <c r="T74" s="693"/>
      <c r="U74" s="693"/>
      <c r="V74" s="693"/>
      <c r="W74" s="693"/>
      <c r="X74" s="693"/>
      <c r="Y74" s="693"/>
      <c r="Z74" s="15"/>
      <c r="AA74" s="653"/>
    </row>
    <row r="75" spans="1:27" ht="10.199999999999999" customHeight="1" x14ac:dyDescent="0.25">
      <c r="A75" s="59"/>
      <c r="B75" s="693"/>
      <c r="C75" s="693"/>
      <c r="D75" s="693"/>
      <c r="E75" s="693"/>
      <c r="F75" s="693"/>
      <c r="G75" s="693"/>
      <c r="H75" s="693"/>
      <c r="I75" s="693"/>
      <c r="J75" s="693"/>
      <c r="K75" s="693"/>
      <c r="L75" s="693"/>
      <c r="M75" s="693"/>
      <c r="N75" s="693"/>
      <c r="O75" s="693"/>
      <c r="P75" s="693"/>
      <c r="Q75" s="693"/>
      <c r="R75" s="693"/>
      <c r="S75" s="693"/>
      <c r="T75" s="693"/>
      <c r="U75" s="693"/>
      <c r="V75" s="693"/>
      <c r="W75" s="693"/>
      <c r="X75" s="693"/>
      <c r="Y75" s="693"/>
      <c r="Z75" s="15"/>
      <c r="AA75" s="653"/>
    </row>
    <row r="76" spans="1:27" ht="10.199999999999999" customHeight="1" x14ac:dyDescent="0.25">
      <c r="A76" s="50"/>
      <c r="B76" s="696" t="s">
        <v>365</v>
      </c>
      <c r="C76" s="693"/>
      <c r="D76" s="693"/>
      <c r="E76" s="693"/>
      <c r="F76" s="693"/>
      <c r="G76" s="693"/>
      <c r="H76" s="693"/>
      <c r="I76" s="693"/>
      <c r="J76" s="693"/>
      <c r="K76" s="693"/>
      <c r="L76" s="693"/>
      <c r="M76" s="693"/>
      <c r="N76" s="693"/>
      <c r="O76" s="693"/>
      <c r="P76" s="693"/>
      <c r="Q76" s="693"/>
      <c r="R76" s="693"/>
      <c r="S76" s="693"/>
      <c r="T76" s="693"/>
      <c r="U76" s="693"/>
      <c r="V76" s="693"/>
      <c r="W76" s="693"/>
      <c r="X76" s="693"/>
      <c r="Y76" s="693"/>
      <c r="Z76" s="50"/>
      <c r="AA76" s="653"/>
    </row>
    <row r="77" spans="1:27" ht="10.199999999999999" customHeight="1" x14ac:dyDescent="0.25">
      <c r="A77" s="50"/>
      <c r="B77" s="693"/>
      <c r="C77" s="693"/>
      <c r="D77" s="693"/>
      <c r="E77" s="693"/>
      <c r="F77" s="693"/>
      <c r="G77" s="693"/>
      <c r="H77" s="693"/>
      <c r="I77" s="693"/>
      <c r="J77" s="693"/>
      <c r="K77" s="693"/>
      <c r="L77" s="693"/>
      <c r="M77" s="693"/>
      <c r="N77" s="693"/>
      <c r="O77" s="693"/>
      <c r="P77" s="693"/>
      <c r="Q77" s="693"/>
      <c r="R77" s="693"/>
      <c r="S77" s="693"/>
      <c r="T77" s="693"/>
      <c r="U77" s="693"/>
      <c r="V77" s="693"/>
      <c r="W77" s="693"/>
      <c r="X77" s="693"/>
      <c r="Y77" s="693"/>
      <c r="Z77" s="50"/>
      <c r="AA77" s="653"/>
    </row>
    <row r="78" spans="1:27" ht="10.199999999999999" customHeight="1" x14ac:dyDescent="0.25">
      <c r="A78" s="50"/>
      <c r="B78" s="696" t="s">
        <v>364</v>
      </c>
      <c r="C78" s="693"/>
      <c r="D78" s="693"/>
      <c r="E78" s="693"/>
      <c r="F78" s="693"/>
      <c r="G78" s="693"/>
      <c r="H78" s="693"/>
      <c r="I78" s="693"/>
      <c r="J78" s="693"/>
      <c r="K78" s="693"/>
      <c r="L78" s="693"/>
      <c r="M78" s="693"/>
      <c r="N78" s="693"/>
      <c r="O78" s="693"/>
      <c r="P78" s="693"/>
      <c r="Q78" s="693"/>
      <c r="R78" s="693"/>
      <c r="S78" s="693"/>
      <c r="T78" s="693"/>
      <c r="U78" s="693"/>
      <c r="V78" s="693"/>
      <c r="W78" s="693"/>
      <c r="X78" s="693"/>
      <c r="Y78" s="693"/>
      <c r="Z78" s="50"/>
      <c r="AA78" s="653"/>
    </row>
    <row r="79" spans="1:27" ht="10.199999999999999" customHeight="1" x14ac:dyDescent="0.25">
      <c r="A79" s="50"/>
      <c r="B79" s="693"/>
      <c r="C79" s="693"/>
      <c r="D79" s="693"/>
      <c r="E79" s="693"/>
      <c r="F79" s="693"/>
      <c r="G79" s="693"/>
      <c r="H79" s="693"/>
      <c r="I79" s="693"/>
      <c r="J79" s="693"/>
      <c r="K79" s="693"/>
      <c r="L79" s="693"/>
      <c r="M79" s="693"/>
      <c r="N79" s="693"/>
      <c r="O79" s="693"/>
      <c r="P79" s="693"/>
      <c r="Q79" s="693"/>
      <c r="R79" s="693"/>
      <c r="S79" s="693"/>
      <c r="T79" s="693"/>
      <c r="U79" s="693"/>
      <c r="V79" s="693"/>
      <c r="W79" s="693"/>
      <c r="X79" s="693"/>
      <c r="Y79" s="693"/>
      <c r="Z79" s="50"/>
      <c r="AA79" s="653"/>
    </row>
    <row r="80" spans="1:27" ht="10.199999999999999" customHeight="1" x14ac:dyDescent="0.25">
      <c r="A80" s="50"/>
      <c r="B80" s="696" t="s">
        <v>365</v>
      </c>
      <c r="C80" s="693"/>
      <c r="D80" s="693"/>
      <c r="E80" s="693"/>
      <c r="F80" s="693"/>
      <c r="G80" s="693"/>
      <c r="H80" s="693"/>
      <c r="I80" s="693"/>
      <c r="J80" s="693"/>
      <c r="K80" s="693"/>
      <c r="L80" s="693"/>
      <c r="M80" s="693"/>
      <c r="N80" s="693"/>
      <c r="O80" s="693"/>
      <c r="P80" s="693"/>
      <c r="Q80" s="693"/>
      <c r="R80" s="693"/>
      <c r="S80" s="693"/>
      <c r="T80" s="693"/>
      <c r="U80" s="693"/>
      <c r="V80" s="693"/>
      <c r="W80" s="693"/>
      <c r="X80" s="693"/>
      <c r="Y80" s="693"/>
      <c r="Z80" s="50"/>
      <c r="AA80" s="653"/>
    </row>
    <row r="81" spans="1:38" ht="10.199999999999999" customHeight="1" x14ac:dyDescent="0.25">
      <c r="A81" s="50"/>
      <c r="B81" s="693"/>
      <c r="C81" s="693"/>
      <c r="D81" s="693"/>
      <c r="E81" s="693"/>
      <c r="F81" s="693"/>
      <c r="G81" s="693"/>
      <c r="H81" s="693"/>
      <c r="I81" s="693"/>
      <c r="J81" s="693"/>
      <c r="K81" s="693"/>
      <c r="L81" s="693"/>
      <c r="M81" s="693"/>
      <c r="N81" s="693"/>
      <c r="O81" s="693"/>
      <c r="P81" s="693"/>
      <c r="Q81" s="693"/>
      <c r="R81" s="693"/>
      <c r="S81" s="693"/>
      <c r="T81" s="693"/>
      <c r="U81" s="693"/>
      <c r="V81" s="693"/>
      <c r="W81" s="693"/>
      <c r="X81" s="693"/>
      <c r="Y81" s="693"/>
      <c r="Z81" s="50"/>
      <c r="AA81" s="653"/>
    </row>
    <row r="82" spans="1:38" ht="10.199999999999999" customHeight="1" x14ac:dyDescent="0.25">
      <c r="A82" s="50"/>
      <c r="B82" s="720" t="s">
        <v>156</v>
      </c>
      <c r="C82" s="721"/>
      <c r="D82" s="721"/>
      <c r="E82" s="721"/>
      <c r="F82" s="721"/>
      <c r="G82" s="721"/>
      <c r="H82" s="721"/>
      <c r="I82" s="721"/>
      <c r="J82" s="721"/>
      <c r="K82" s="721"/>
      <c r="L82" s="721"/>
      <c r="M82" s="721"/>
      <c r="N82" s="721"/>
      <c r="O82" s="721"/>
      <c r="P82" s="721"/>
      <c r="Q82" s="721"/>
      <c r="R82" s="721"/>
      <c r="S82" s="721"/>
      <c r="T82" s="721"/>
      <c r="U82" s="721"/>
      <c r="V82" s="721"/>
      <c r="W82" s="721"/>
      <c r="X82" s="721"/>
      <c r="Y82" s="721"/>
      <c r="Z82" s="50"/>
      <c r="AA82" s="653"/>
    </row>
    <row r="83" spans="1:38" ht="10.199999999999999" customHeight="1" x14ac:dyDescent="0.25">
      <c r="A83" s="50"/>
      <c r="B83" s="721"/>
      <c r="C83" s="721"/>
      <c r="D83" s="721"/>
      <c r="E83" s="721"/>
      <c r="F83" s="721"/>
      <c r="G83" s="721"/>
      <c r="H83" s="721"/>
      <c r="I83" s="721"/>
      <c r="J83" s="721"/>
      <c r="K83" s="721"/>
      <c r="L83" s="721"/>
      <c r="M83" s="721"/>
      <c r="N83" s="721"/>
      <c r="O83" s="721"/>
      <c r="P83" s="721"/>
      <c r="Q83" s="721"/>
      <c r="R83" s="721"/>
      <c r="S83" s="721"/>
      <c r="T83" s="721"/>
      <c r="U83" s="721"/>
      <c r="V83" s="721"/>
      <c r="W83" s="721"/>
      <c r="X83" s="721"/>
      <c r="Y83" s="721"/>
      <c r="Z83" s="50"/>
      <c r="AA83" s="653"/>
      <c r="AB83" s="3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0.199999999999999" customHeight="1" x14ac:dyDescent="0.25">
      <c r="A84" s="50"/>
      <c r="B84" s="403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  <c r="X84" s="402"/>
      <c r="Y84" s="402"/>
      <c r="Z84" s="50"/>
      <c r="AA84" s="653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0.199999999999999" customHeight="1" x14ac:dyDescent="0.25">
      <c r="A85" s="50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  <c r="X85" s="402"/>
      <c r="Y85" s="402"/>
      <c r="Z85" s="50"/>
      <c r="AA85" s="653"/>
      <c r="AB85" s="596"/>
      <c r="AC85" s="596"/>
      <c r="AD85" s="33"/>
      <c r="AE85" s="4"/>
      <c r="AF85" s="95"/>
      <c r="AG85" s="95"/>
      <c r="AH85" s="95"/>
      <c r="AI85" s="95"/>
      <c r="AJ85" s="4"/>
      <c r="AK85" s="4"/>
      <c r="AL85" s="4"/>
    </row>
    <row r="86" spans="1:38" ht="10.199999999999999" customHeight="1" x14ac:dyDescent="0.25">
      <c r="A86" s="50"/>
      <c r="B86" s="696" t="s">
        <v>157</v>
      </c>
      <c r="C86" s="693"/>
      <c r="D86" s="693"/>
      <c r="E86" s="693"/>
      <c r="F86" s="693"/>
      <c r="G86" s="693"/>
      <c r="H86" s="693"/>
      <c r="I86" s="693"/>
      <c r="J86" s="693"/>
      <c r="K86" s="693"/>
      <c r="L86" s="693"/>
      <c r="M86" s="693"/>
      <c r="N86" s="693"/>
      <c r="O86" s="693"/>
      <c r="P86" s="693"/>
      <c r="Q86" s="693"/>
      <c r="R86" s="693"/>
      <c r="S86" s="693"/>
      <c r="T86" s="693"/>
      <c r="U86" s="693"/>
      <c r="V86" s="693"/>
      <c r="W86" s="693"/>
      <c r="X86" s="693"/>
      <c r="Y86" s="693"/>
      <c r="Z86" s="50"/>
      <c r="AA86" s="653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10.199999999999999" customHeight="1" x14ac:dyDescent="0.25">
      <c r="A87" s="50"/>
      <c r="B87" s="693"/>
      <c r="C87" s="693"/>
      <c r="D87" s="693"/>
      <c r="E87" s="693"/>
      <c r="F87" s="693"/>
      <c r="G87" s="693"/>
      <c r="H87" s="693"/>
      <c r="I87" s="693"/>
      <c r="J87" s="693"/>
      <c r="K87" s="693"/>
      <c r="L87" s="693"/>
      <c r="M87" s="693"/>
      <c r="N87" s="693"/>
      <c r="O87" s="693"/>
      <c r="P87" s="693"/>
      <c r="Q87" s="693"/>
      <c r="R87" s="693"/>
      <c r="S87" s="693"/>
      <c r="T87" s="693"/>
      <c r="U87" s="693"/>
      <c r="V87" s="693"/>
      <c r="W87" s="693"/>
      <c r="X87" s="693"/>
      <c r="Y87" s="693"/>
      <c r="Z87" s="60"/>
      <c r="AA87" s="653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10.199999999999999" customHeight="1" x14ac:dyDescent="0.25">
      <c r="A88" s="50"/>
      <c r="B88" s="696" t="s">
        <v>158</v>
      </c>
      <c r="C88" s="693"/>
      <c r="D88" s="693"/>
      <c r="E88" s="693"/>
      <c r="F88" s="693"/>
      <c r="G88" s="693"/>
      <c r="H88" s="693"/>
      <c r="I88" s="693"/>
      <c r="J88" s="693"/>
      <c r="K88" s="693"/>
      <c r="L88" s="693"/>
      <c r="M88" s="693"/>
      <c r="N88" s="693"/>
      <c r="O88" s="693"/>
      <c r="P88" s="693"/>
      <c r="Q88" s="693"/>
      <c r="R88" s="693"/>
      <c r="S88" s="693"/>
      <c r="T88" s="693"/>
      <c r="U88" s="693"/>
      <c r="V88" s="693"/>
      <c r="W88" s="693"/>
      <c r="X88" s="693"/>
      <c r="Y88" s="693"/>
      <c r="Z88" s="60"/>
      <c r="AA88" s="653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10.199999999999999" customHeight="1" x14ac:dyDescent="0.25">
      <c r="A89" s="50"/>
      <c r="B89" s="693"/>
      <c r="C89" s="693"/>
      <c r="D89" s="693"/>
      <c r="E89" s="693"/>
      <c r="F89" s="693"/>
      <c r="G89" s="693"/>
      <c r="H89" s="693"/>
      <c r="I89" s="693"/>
      <c r="J89" s="693"/>
      <c r="K89" s="693"/>
      <c r="L89" s="693"/>
      <c r="M89" s="693"/>
      <c r="N89" s="693"/>
      <c r="O89" s="693"/>
      <c r="P89" s="693"/>
      <c r="Q89" s="693"/>
      <c r="R89" s="693"/>
      <c r="S89" s="693"/>
      <c r="T89" s="693"/>
      <c r="U89" s="693"/>
      <c r="V89" s="693"/>
      <c r="W89" s="693"/>
      <c r="X89" s="693"/>
      <c r="Y89" s="693"/>
      <c r="Z89" s="50"/>
      <c r="AA89" s="653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10.199999999999999" customHeight="1" x14ac:dyDescent="0.25">
      <c r="A90" s="50"/>
      <c r="B90" s="696" t="s">
        <v>159</v>
      </c>
      <c r="C90" s="693"/>
      <c r="D90" s="693"/>
      <c r="E90" s="693"/>
      <c r="F90" s="693"/>
      <c r="G90" s="693"/>
      <c r="H90" s="693"/>
      <c r="I90" s="693"/>
      <c r="J90" s="693"/>
      <c r="K90" s="693"/>
      <c r="L90" s="693"/>
      <c r="M90" s="693"/>
      <c r="N90" s="693"/>
      <c r="O90" s="693"/>
      <c r="P90" s="693"/>
      <c r="Q90" s="693"/>
      <c r="R90" s="693"/>
      <c r="S90" s="693"/>
      <c r="T90" s="693"/>
      <c r="U90" s="693"/>
      <c r="V90" s="693"/>
      <c r="W90" s="693"/>
      <c r="X90" s="693"/>
      <c r="Y90" s="693"/>
      <c r="Z90" s="50"/>
      <c r="AA90" s="653"/>
      <c r="AB90" s="4"/>
      <c r="AC90" s="4"/>
      <c r="AD90" s="19"/>
      <c r="AE90" s="4"/>
      <c r="AF90" s="4"/>
      <c r="AG90" s="4"/>
      <c r="AH90" s="4"/>
      <c r="AI90" s="4"/>
      <c r="AJ90" s="4"/>
      <c r="AK90" s="4"/>
      <c r="AL90" s="4"/>
    </row>
    <row r="91" spans="1:38" ht="10.199999999999999" customHeight="1" x14ac:dyDescent="0.25">
      <c r="A91" s="50"/>
      <c r="B91" s="693"/>
      <c r="C91" s="693"/>
      <c r="D91" s="693"/>
      <c r="E91" s="693"/>
      <c r="F91" s="693"/>
      <c r="G91" s="693"/>
      <c r="H91" s="693"/>
      <c r="I91" s="693"/>
      <c r="J91" s="693"/>
      <c r="K91" s="693"/>
      <c r="L91" s="693"/>
      <c r="M91" s="693"/>
      <c r="N91" s="693"/>
      <c r="O91" s="693"/>
      <c r="P91" s="693"/>
      <c r="Q91" s="693"/>
      <c r="R91" s="693"/>
      <c r="S91" s="693"/>
      <c r="T91" s="693"/>
      <c r="U91" s="693"/>
      <c r="V91" s="693"/>
      <c r="W91" s="693"/>
      <c r="X91" s="693"/>
      <c r="Y91" s="693"/>
      <c r="Z91" s="50"/>
      <c r="AA91" s="653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10.199999999999999" customHeight="1" x14ac:dyDescent="0.25">
      <c r="A92" s="50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653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10.199999999999999" customHeight="1" x14ac:dyDescent="0.25">
      <c r="A93" s="50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653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10.199999999999999" customHeigh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653"/>
    </row>
    <row r="95" spans="1:38" ht="10.199999999999999" customHeigh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653"/>
    </row>
    <row r="96" spans="1:38" ht="10.199999999999999" customHeigh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653"/>
    </row>
    <row r="97" spans="1:27" ht="10.199999999999999" customHeigh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653"/>
    </row>
    <row r="98" spans="1:27" ht="10.199999999999999" customHeight="1" x14ac:dyDescent="0.25">
      <c r="A98" s="50"/>
      <c r="B98" s="52"/>
      <c r="C98" s="52"/>
      <c r="D98" s="52"/>
      <c r="E98" s="52"/>
      <c r="F98" s="52"/>
      <c r="G98" s="52"/>
      <c r="H98" s="50"/>
      <c r="I98" s="50"/>
      <c r="J98" s="52"/>
      <c r="K98" s="52"/>
      <c r="L98" s="52"/>
      <c r="M98" s="52"/>
      <c r="N98" s="52"/>
      <c r="O98" s="52"/>
      <c r="P98" s="50"/>
      <c r="Q98" s="50"/>
      <c r="R98" s="52"/>
      <c r="S98" s="52"/>
      <c r="T98" s="52"/>
      <c r="U98" s="52"/>
      <c r="V98" s="52"/>
      <c r="W98" s="52"/>
      <c r="X98" s="50"/>
      <c r="Y98" s="50"/>
      <c r="Z98" s="50"/>
      <c r="AA98" s="653"/>
    </row>
    <row r="99" spans="1:27" ht="10.199999999999999" customHeigh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653"/>
    </row>
    <row r="100" spans="1:27" ht="10.199999999999999" customHeigh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653"/>
    </row>
    <row r="101" spans="1:27" ht="10.199999999999999" customHeight="1" x14ac:dyDescent="0.25">
      <c r="A101" s="50"/>
      <c r="B101" s="617" t="s">
        <v>100</v>
      </c>
      <c r="C101" s="617"/>
      <c r="D101" s="617"/>
      <c r="E101" s="617"/>
      <c r="F101" s="617"/>
      <c r="G101" s="617"/>
      <c r="H101" s="617"/>
      <c r="I101" s="617"/>
      <c r="J101" s="617"/>
      <c r="K101" s="617"/>
      <c r="L101" s="503"/>
      <c r="M101" s="503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653"/>
    </row>
    <row r="102" spans="1:27" ht="10.199999999999999" customHeight="1" x14ac:dyDescent="0.25">
      <c r="A102" s="50"/>
      <c r="B102" s="503"/>
      <c r="C102" s="503"/>
      <c r="D102" s="503"/>
      <c r="E102" s="503"/>
      <c r="F102" s="503"/>
      <c r="G102" s="503"/>
      <c r="H102" s="503"/>
      <c r="I102" s="503"/>
      <c r="J102" s="503"/>
      <c r="K102" s="503"/>
      <c r="L102" s="503"/>
      <c r="M102" s="503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653"/>
    </row>
    <row r="103" spans="1:27" ht="10.199999999999999" customHeight="1" x14ac:dyDescent="0.25">
      <c r="A103" s="50"/>
      <c r="B103" s="698" t="s">
        <v>161</v>
      </c>
      <c r="C103" s="698"/>
      <c r="D103" s="698"/>
      <c r="E103" s="698"/>
      <c r="F103" s="698"/>
      <c r="G103" s="698"/>
      <c r="H103" s="698"/>
      <c r="I103" s="698"/>
      <c r="J103" s="698"/>
      <c r="K103" s="698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653"/>
    </row>
    <row r="104" spans="1:27" ht="10.199999999999999" customHeight="1" x14ac:dyDescent="0.25">
      <c r="A104" s="50"/>
      <c r="B104" s="698"/>
      <c r="C104" s="698"/>
      <c r="D104" s="698"/>
      <c r="E104" s="698"/>
      <c r="F104" s="698"/>
      <c r="G104" s="698"/>
      <c r="H104" s="698"/>
      <c r="I104" s="698"/>
      <c r="J104" s="698"/>
      <c r="K104" s="698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653"/>
    </row>
    <row r="105" spans="1:27" ht="10.199999999999999" customHeight="1" x14ac:dyDescent="0.25">
      <c r="A105" s="50"/>
      <c r="N105" s="60"/>
      <c r="O105" s="60"/>
      <c r="P105" s="50"/>
      <c r="Q105" s="50"/>
      <c r="R105" s="60"/>
      <c r="S105" s="60"/>
      <c r="T105" s="60"/>
      <c r="U105" s="61"/>
      <c r="V105" s="61"/>
      <c r="W105" s="1049"/>
      <c r="X105" s="1050"/>
      <c r="Y105" s="1050"/>
      <c r="Z105" s="50"/>
      <c r="AA105" s="653"/>
    </row>
    <row r="106" spans="1:27" ht="10.199999999999999" customHeight="1" x14ac:dyDescent="0.25">
      <c r="A106" s="50"/>
      <c r="N106" s="60"/>
      <c r="O106" s="60"/>
      <c r="P106" s="50"/>
      <c r="Q106" s="50"/>
      <c r="R106" s="60"/>
      <c r="S106" s="60"/>
      <c r="T106" s="60"/>
      <c r="U106" s="61"/>
      <c r="V106" s="61"/>
      <c r="W106" s="1050"/>
      <c r="X106" s="1050"/>
      <c r="Y106" s="1050"/>
      <c r="Z106" s="50"/>
      <c r="AA106" s="653"/>
    </row>
    <row r="107" spans="1:27" ht="9.6" customHeight="1" x14ac:dyDescent="0.25">
      <c r="A107" s="50"/>
      <c r="B107" s="68"/>
      <c r="C107" s="68"/>
      <c r="D107" s="68"/>
      <c r="E107" s="68"/>
      <c r="F107" s="69"/>
      <c r="G107" s="69"/>
      <c r="H107" s="6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653"/>
    </row>
    <row r="108" spans="1:27" ht="10.199999999999999" customHeight="1" x14ac:dyDescent="0.25">
      <c r="A108" s="50"/>
      <c r="B108" s="70"/>
      <c r="C108" s="60"/>
      <c r="D108" s="60"/>
      <c r="E108" s="56"/>
      <c r="F108" s="69"/>
      <c r="G108" s="71"/>
      <c r="H108" s="69"/>
      <c r="I108" s="50"/>
      <c r="J108" s="50"/>
      <c r="K108" s="50"/>
      <c r="L108" s="50"/>
      <c r="M108" s="50"/>
      <c r="N108" s="50"/>
      <c r="O108" s="50"/>
      <c r="P108" s="50"/>
      <c r="Q108" s="60"/>
      <c r="R108" s="60"/>
      <c r="S108" s="60"/>
      <c r="T108" s="60"/>
      <c r="U108" s="61"/>
      <c r="V108" s="61"/>
      <c r="W108" s="50"/>
      <c r="X108" s="50"/>
      <c r="Y108" s="50"/>
      <c r="Z108" s="50"/>
      <c r="AA108" s="653"/>
    </row>
    <row r="109" spans="1:27" ht="10.199999999999999" customHeight="1" x14ac:dyDescent="0.25">
      <c r="A109" s="50"/>
      <c r="B109" s="60"/>
      <c r="C109" s="60"/>
      <c r="D109" s="60"/>
      <c r="E109" s="68"/>
      <c r="F109" s="71"/>
      <c r="G109" s="71"/>
      <c r="H109" s="69"/>
      <c r="I109" s="50"/>
      <c r="J109" s="50"/>
      <c r="K109" s="50"/>
      <c r="L109" s="50"/>
      <c r="M109" s="50"/>
      <c r="N109" s="50"/>
      <c r="O109" s="50"/>
      <c r="P109" s="50"/>
      <c r="Q109" s="60"/>
      <c r="R109" s="60"/>
      <c r="S109" s="60"/>
      <c r="T109" s="60"/>
      <c r="U109" s="61"/>
      <c r="V109" s="61"/>
      <c r="W109" s="50"/>
      <c r="X109" s="50"/>
      <c r="Y109" s="50"/>
      <c r="Z109" s="50"/>
      <c r="AA109" s="653"/>
    </row>
    <row r="110" spans="1:27" ht="10.199999999999999" customHeight="1" x14ac:dyDescent="0.25">
      <c r="A110" s="50"/>
      <c r="B110" s="68"/>
      <c r="C110" s="68"/>
      <c r="D110" s="68"/>
      <c r="E110" s="68"/>
      <c r="F110" s="69"/>
      <c r="G110" s="69"/>
      <c r="H110" s="6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653"/>
    </row>
    <row r="111" spans="1:27" ht="10.199999999999999" customHeight="1" x14ac:dyDescent="0.25">
      <c r="A111" s="50"/>
      <c r="B111" s="68"/>
      <c r="C111" s="68"/>
      <c r="D111" s="68"/>
      <c r="E111" s="68"/>
      <c r="F111" s="69"/>
      <c r="G111" s="69"/>
      <c r="H111" s="6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7" ht="10.199999999999999" customHeight="1" x14ac:dyDescent="0.25">
      <c r="A112" s="50"/>
      <c r="B112" s="68"/>
      <c r="C112" s="68"/>
      <c r="D112" s="68"/>
      <c r="E112" s="68"/>
      <c r="F112" s="69"/>
      <c r="G112" s="69"/>
      <c r="H112" s="6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0.199999999999999" customHeight="1" x14ac:dyDescent="0.25">
      <c r="A113" s="50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0.199999999999999" customHeight="1" x14ac:dyDescent="0.25">
      <c r="A114" s="50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0.199999999999999" customHeight="1" x14ac:dyDescent="0.25"/>
    <row r="116" spans="1:26" ht="10.199999999999999" customHeight="1" x14ac:dyDescent="0.25"/>
    <row r="117" spans="1:26" ht="10.199999999999999" customHeight="1" x14ac:dyDescent="0.25"/>
    <row r="118" spans="1:26" ht="10.199999999999999" customHeight="1" x14ac:dyDescent="0.25"/>
    <row r="119" spans="1:26" ht="10.199999999999999" customHeight="1" x14ac:dyDescent="0.25"/>
    <row r="120" spans="1:26" ht="10.199999999999999" customHeight="1" x14ac:dyDescent="0.25"/>
    <row r="121" spans="1:26" ht="10.199999999999999" customHeight="1" x14ac:dyDescent="0.25"/>
    <row r="122" spans="1:26" ht="10.199999999999999" customHeight="1" x14ac:dyDescent="0.25"/>
    <row r="123" spans="1:26" ht="10.199999999999999" customHeight="1" x14ac:dyDescent="0.25"/>
    <row r="124" spans="1:26" ht="10.199999999999999" customHeight="1" x14ac:dyDescent="0.25"/>
    <row r="125" spans="1:26" ht="10.199999999999999" customHeight="1" x14ac:dyDescent="0.25"/>
    <row r="126" spans="1:26" ht="10.199999999999999" customHeight="1" x14ac:dyDescent="0.25"/>
    <row r="127" spans="1:26" ht="10.199999999999999" customHeight="1" x14ac:dyDescent="0.25"/>
    <row r="128" spans="1:26" ht="10.199999999999999" customHeight="1" x14ac:dyDescent="0.25"/>
    <row r="129" ht="10.199999999999999" customHeight="1" x14ac:dyDescent="0.25"/>
    <row r="130" ht="10.199999999999999" customHeight="1" x14ac:dyDescent="0.25"/>
    <row r="131" ht="10.199999999999999" customHeight="1" x14ac:dyDescent="0.25"/>
    <row r="132" ht="10.199999999999999" customHeight="1" x14ac:dyDescent="0.25"/>
    <row r="133" ht="10.199999999999999" customHeight="1" x14ac:dyDescent="0.25"/>
    <row r="134" ht="10.199999999999999" customHeight="1" x14ac:dyDescent="0.25"/>
    <row r="135" ht="10.199999999999999" customHeight="1" x14ac:dyDescent="0.25"/>
    <row r="136" ht="10.199999999999999" customHeight="1" x14ac:dyDescent="0.25"/>
    <row r="137" ht="10.199999999999999" customHeight="1" x14ac:dyDescent="0.25"/>
    <row r="138" ht="10.199999999999999" customHeight="1" x14ac:dyDescent="0.25"/>
    <row r="139" ht="10.199999999999999" customHeight="1" x14ac:dyDescent="0.25"/>
    <row r="140" ht="10.199999999999999" customHeight="1" x14ac:dyDescent="0.25"/>
    <row r="141" ht="10.199999999999999" customHeight="1" x14ac:dyDescent="0.25"/>
    <row r="142" ht="10.199999999999999" customHeight="1" x14ac:dyDescent="0.25"/>
    <row r="143" ht="10.199999999999999" customHeight="1" x14ac:dyDescent="0.25"/>
  </sheetData>
  <sheetProtection algorithmName="SHA-512" hashValue="sWmpy94e8r+lWEt00ocSNIzmjLvOkV0H4Gc3cNIdhb5+9Ec2iydAnbdPBFoVAbmFWFmmITvf3XAxz5/8Iyz4ww==" saltValue="uticmoj7aor2YDoEKzrOfw==" spinCount="100000" sheet="1" objects="1" scenarios="1" selectLockedCells="1"/>
  <mergeCells count="71">
    <mergeCell ref="AA1:AA110"/>
    <mergeCell ref="B48:Y49"/>
    <mergeCell ref="B50:Y51"/>
    <mergeCell ref="B40:S41"/>
    <mergeCell ref="B44:Y45"/>
    <mergeCell ref="B42:F43"/>
    <mergeCell ref="G42:H43"/>
    <mergeCell ref="I42:J43"/>
    <mergeCell ref="K42:L43"/>
    <mergeCell ref="M42:X43"/>
    <mergeCell ref="T40:Y41"/>
    <mergeCell ref="B103:K104"/>
    <mergeCell ref="B101:M102"/>
    <mergeCell ref="W105:Y106"/>
    <mergeCell ref="B86:Y87"/>
    <mergeCell ref="B88:Y89"/>
    <mergeCell ref="B90:Y91"/>
    <mergeCell ref="B2:C3"/>
    <mergeCell ref="E2:G3"/>
    <mergeCell ref="V2:Y3"/>
    <mergeCell ref="B4:D4"/>
    <mergeCell ref="E4:G4"/>
    <mergeCell ref="V4:Y5"/>
    <mergeCell ref="B56:Y57"/>
    <mergeCell ref="B52:J53"/>
    <mergeCell ref="K52:M53"/>
    <mergeCell ref="N52:N53"/>
    <mergeCell ref="B66:Y67"/>
    <mergeCell ref="B58:R59"/>
    <mergeCell ref="S58:U59"/>
    <mergeCell ref="W58:X59"/>
    <mergeCell ref="Y58:Y59"/>
    <mergeCell ref="AB85:AC85"/>
    <mergeCell ref="B8:Z9"/>
    <mergeCell ref="B10:Z11"/>
    <mergeCell ref="B26:H27"/>
    <mergeCell ref="I26:K27"/>
    <mergeCell ref="I28:K28"/>
    <mergeCell ref="B76:Y77"/>
    <mergeCell ref="B80:Y81"/>
    <mergeCell ref="P30:Q31"/>
    <mergeCell ref="R30:V31"/>
    <mergeCell ref="B34:Y35"/>
    <mergeCell ref="L28:X28"/>
    <mergeCell ref="B15:Y16"/>
    <mergeCell ref="B18:Y19"/>
    <mergeCell ref="B21:Y22"/>
    <mergeCell ref="B12:Z14"/>
    <mergeCell ref="B60:Y61"/>
    <mergeCell ref="V58:V59"/>
    <mergeCell ref="B38:Y39"/>
    <mergeCell ref="M26:Y27"/>
    <mergeCell ref="T36:T37"/>
    <mergeCell ref="P36:S37"/>
    <mergeCell ref="N36:O37"/>
    <mergeCell ref="V36:W37"/>
    <mergeCell ref="U36:U37"/>
    <mergeCell ref="B36:D37"/>
    <mergeCell ref="M36:M37"/>
    <mergeCell ref="B30:O31"/>
    <mergeCell ref="E36:E37"/>
    <mergeCell ref="F36:K37"/>
    <mergeCell ref="L36:L37"/>
    <mergeCell ref="B82:Y83"/>
    <mergeCell ref="B78:Y79"/>
    <mergeCell ref="B70:Y71"/>
    <mergeCell ref="B64:T65"/>
    <mergeCell ref="V64:Y65"/>
    <mergeCell ref="B68:Y69"/>
    <mergeCell ref="B74:Y75"/>
    <mergeCell ref="U64:U65"/>
  </mergeCells>
  <dataValidations count="1">
    <dataValidation allowBlank="1" showInputMessage="1" showErrorMessage="1" error="Mindestzahl gem. WOLPersVG: 3" sqref="U64:U65" xr:uid="{00000000-0002-0000-0E00-000000000000}"/>
  </dataValidations>
  <pageMargins left="0.31496062992125984" right="0.51181102362204722" top="0.39370078740157483" bottom="0" header="0.31496062992125984" footer="0"/>
  <pageSetup paperSize="9" scale="77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0">
    <tabColor theme="3" tint="0.39997558519241921"/>
  </sheetPr>
  <dimension ref="A1:AL117"/>
  <sheetViews>
    <sheetView showGridLines="0" zoomScaleNormal="100" workbookViewId="0">
      <selection activeCell="B38" sqref="B38:D39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652" t="s">
        <v>466</v>
      </c>
    </row>
    <row r="2" spans="1:27" ht="10.199999999999999" customHeight="1" x14ac:dyDescent="0.25">
      <c r="A2" s="50"/>
      <c r="B2" s="145"/>
      <c r="C2" s="137"/>
      <c r="D2" s="51"/>
      <c r="E2" s="140"/>
      <c r="F2" s="60"/>
      <c r="G2" s="60"/>
      <c r="H2" s="50"/>
      <c r="I2" s="140"/>
      <c r="J2" s="15"/>
      <c r="K2" s="15"/>
      <c r="L2" s="15"/>
      <c r="M2" s="15"/>
      <c r="N2" s="15"/>
      <c r="O2" s="15"/>
      <c r="P2" s="15"/>
      <c r="Q2" s="15"/>
      <c r="R2" s="15"/>
      <c r="S2" s="15"/>
      <c r="T2" s="50"/>
      <c r="U2" s="50"/>
      <c r="V2" s="676" t="s">
        <v>133</v>
      </c>
      <c r="W2" s="530"/>
      <c r="X2" s="530"/>
      <c r="Y2" s="530"/>
      <c r="Z2" s="50"/>
      <c r="AA2" s="653"/>
    </row>
    <row r="3" spans="1:27" ht="10.199999999999999" customHeight="1" x14ac:dyDescent="0.25">
      <c r="A3" s="50"/>
      <c r="B3" s="137"/>
      <c r="C3" s="137"/>
      <c r="D3" s="50"/>
      <c r="E3" s="60"/>
      <c r="F3" s="60"/>
      <c r="G3" s="60"/>
      <c r="H3" s="50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50"/>
      <c r="U3" s="50"/>
      <c r="V3" s="530"/>
      <c r="W3" s="530"/>
      <c r="X3" s="530"/>
      <c r="Y3" s="530"/>
      <c r="Z3" s="50"/>
      <c r="AA3" s="653"/>
    </row>
    <row r="4" spans="1:27" ht="10.199999999999999" customHeight="1" x14ac:dyDescent="0.25">
      <c r="A4" s="50"/>
      <c r="B4" s="146"/>
      <c r="C4" s="146"/>
      <c r="D4" s="146"/>
      <c r="E4" s="111"/>
      <c r="F4" s="139"/>
      <c r="G4" s="139"/>
      <c r="H4" s="50"/>
      <c r="I4" s="111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50"/>
      <c r="U4" s="50"/>
      <c r="V4" s="872" t="s">
        <v>413</v>
      </c>
      <c r="W4" s="872"/>
      <c r="X4" s="872"/>
      <c r="Y4" s="872"/>
      <c r="Z4" s="50"/>
      <c r="AA4" s="653"/>
    </row>
    <row r="5" spans="1:27" ht="10.199999999999999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872"/>
      <c r="W5" s="872"/>
      <c r="X5" s="872"/>
      <c r="Y5" s="872"/>
      <c r="Z5" s="50"/>
      <c r="AA5" s="653"/>
    </row>
    <row r="6" spans="1:27" ht="9.6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653"/>
    </row>
    <row r="7" spans="1:27" ht="10.199999999999999" customHeight="1" x14ac:dyDescent="0.25">
      <c r="A7" s="50"/>
      <c r="B7" s="1077" t="s">
        <v>163</v>
      </c>
      <c r="C7" s="1078"/>
      <c r="D7" s="1078"/>
      <c r="E7" s="1078"/>
      <c r="F7" s="1078"/>
      <c r="G7" s="1078"/>
      <c r="H7" s="1078"/>
      <c r="I7" s="1078"/>
      <c r="J7" s="1078"/>
      <c r="K7" s="1078"/>
      <c r="L7" s="1078"/>
      <c r="M7" s="1078"/>
      <c r="N7" s="1078"/>
      <c r="O7" s="1078"/>
      <c r="P7" s="1078"/>
      <c r="Q7" s="1078"/>
      <c r="R7" s="1078"/>
      <c r="S7" s="1078"/>
      <c r="T7" s="1078"/>
      <c r="U7" s="1078"/>
      <c r="V7" s="1078"/>
      <c r="W7" s="1078"/>
      <c r="X7" s="1078"/>
      <c r="Y7" s="1078"/>
      <c r="Z7" s="54"/>
      <c r="AA7" s="653"/>
    </row>
    <row r="8" spans="1:27" ht="10.199999999999999" customHeight="1" x14ac:dyDescent="0.25">
      <c r="A8" s="50"/>
      <c r="B8" s="1078"/>
      <c r="C8" s="1078"/>
      <c r="D8" s="1078"/>
      <c r="E8" s="1078"/>
      <c r="F8" s="1078"/>
      <c r="G8" s="1078"/>
      <c r="H8" s="1078"/>
      <c r="I8" s="1078"/>
      <c r="J8" s="1078"/>
      <c r="K8" s="1078"/>
      <c r="L8" s="1078"/>
      <c r="M8" s="1078"/>
      <c r="N8" s="1078"/>
      <c r="O8" s="1078"/>
      <c r="P8" s="1078"/>
      <c r="Q8" s="1078"/>
      <c r="R8" s="1078"/>
      <c r="S8" s="1078"/>
      <c r="T8" s="1078"/>
      <c r="U8" s="1078"/>
      <c r="V8" s="1078"/>
      <c r="W8" s="1078"/>
      <c r="X8" s="1078"/>
      <c r="Y8" s="1078"/>
      <c r="Z8" s="54"/>
      <c r="AA8" s="653"/>
    </row>
    <row r="9" spans="1:27" ht="10.199999999999999" customHeight="1" x14ac:dyDescent="0.25">
      <c r="A9" s="50"/>
      <c r="B9" s="1077" t="s">
        <v>164</v>
      </c>
      <c r="C9" s="1078"/>
      <c r="D9" s="1078"/>
      <c r="E9" s="1078"/>
      <c r="F9" s="1078"/>
      <c r="G9" s="1078"/>
      <c r="H9" s="1078"/>
      <c r="I9" s="1078"/>
      <c r="J9" s="1078"/>
      <c r="K9" s="1078"/>
      <c r="L9" s="1078"/>
      <c r="M9" s="1078"/>
      <c r="N9" s="1078"/>
      <c r="O9" s="1078"/>
      <c r="P9" s="1078"/>
      <c r="Q9" s="1078"/>
      <c r="R9" s="1078"/>
      <c r="S9" s="1078"/>
      <c r="T9" s="1078"/>
      <c r="U9" s="1078"/>
      <c r="V9" s="1078"/>
      <c r="W9" s="1078"/>
      <c r="X9" s="1078"/>
      <c r="Y9" s="1078"/>
      <c r="Z9" s="55"/>
      <c r="AA9" s="653"/>
    </row>
    <row r="10" spans="1:27" ht="10.199999999999999" customHeight="1" x14ac:dyDescent="0.25">
      <c r="A10" s="50"/>
      <c r="B10" s="1078"/>
      <c r="C10" s="1078"/>
      <c r="D10" s="1078"/>
      <c r="E10" s="1078"/>
      <c r="F10" s="1078"/>
      <c r="G10" s="1078"/>
      <c r="H10" s="1078"/>
      <c r="I10" s="1078"/>
      <c r="J10" s="1078"/>
      <c r="K10" s="1078"/>
      <c r="L10" s="1078"/>
      <c r="M10" s="1078"/>
      <c r="N10" s="1078"/>
      <c r="O10" s="1078"/>
      <c r="P10" s="1078"/>
      <c r="Q10" s="1078"/>
      <c r="R10" s="1078"/>
      <c r="S10" s="1078"/>
      <c r="T10" s="1078"/>
      <c r="U10" s="1078"/>
      <c r="V10" s="1078"/>
      <c r="W10" s="1078"/>
      <c r="X10" s="1078"/>
      <c r="Y10" s="1078"/>
      <c r="Z10" s="55"/>
      <c r="AA10" s="653"/>
    </row>
    <row r="11" spans="1:27" ht="10.199999999999999" customHeight="1" x14ac:dyDescent="0.25">
      <c r="A11" s="50"/>
      <c r="B11" s="1077" t="s">
        <v>165</v>
      </c>
      <c r="C11" s="1078"/>
      <c r="D11" s="1078"/>
      <c r="E11" s="1078"/>
      <c r="F11" s="1078"/>
      <c r="G11" s="1078"/>
      <c r="H11" s="1078"/>
      <c r="I11" s="1078"/>
      <c r="J11" s="1078"/>
      <c r="K11" s="1078"/>
      <c r="L11" s="1078"/>
      <c r="M11" s="1078"/>
      <c r="N11" s="1078"/>
      <c r="O11" s="1078"/>
      <c r="P11" s="1078"/>
      <c r="Q11" s="1078"/>
      <c r="R11" s="1078"/>
      <c r="S11" s="1078"/>
      <c r="T11" s="1078"/>
      <c r="U11" s="1078"/>
      <c r="V11" s="1078"/>
      <c r="W11" s="1078"/>
      <c r="X11" s="1078"/>
      <c r="Y11" s="1078"/>
      <c r="Z11" s="56"/>
      <c r="AA11" s="653"/>
    </row>
    <row r="12" spans="1:27" ht="10.199999999999999" customHeight="1" x14ac:dyDescent="0.25">
      <c r="A12" s="50"/>
      <c r="B12" s="1078"/>
      <c r="C12" s="1078"/>
      <c r="D12" s="1078"/>
      <c r="E12" s="1078"/>
      <c r="F12" s="1078"/>
      <c r="G12" s="1078"/>
      <c r="H12" s="1078"/>
      <c r="I12" s="1078"/>
      <c r="J12" s="1078"/>
      <c r="K12" s="1078"/>
      <c r="L12" s="1078"/>
      <c r="M12" s="1078"/>
      <c r="N12" s="1078"/>
      <c r="O12" s="1078"/>
      <c r="P12" s="1078"/>
      <c r="Q12" s="1078"/>
      <c r="R12" s="1078"/>
      <c r="S12" s="1078"/>
      <c r="T12" s="1078"/>
      <c r="U12" s="1078"/>
      <c r="V12" s="1078"/>
      <c r="W12" s="1078"/>
      <c r="X12" s="1078"/>
      <c r="Y12" s="1078"/>
      <c r="Z12" s="56"/>
      <c r="AA12" s="653"/>
    </row>
    <row r="13" spans="1:27" ht="10.199999999999999" customHeight="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653"/>
    </row>
    <row r="14" spans="1:27" ht="10.199999999999999" customHeigh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653"/>
    </row>
    <row r="15" spans="1:27" ht="10.199999999999999" customHeight="1" x14ac:dyDescent="0.25">
      <c r="A15" s="50"/>
      <c r="B15" s="1077" t="s">
        <v>366</v>
      </c>
      <c r="C15" s="1078"/>
      <c r="D15" s="1078"/>
      <c r="E15" s="1078"/>
      <c r="F15" s="1078"/>
      <c r="G15" s="1078"/>
      <c r="H15" s="1078"/>
      <c r="I15" s="1078"/>
      <c r="J15" s="1078"/>
      <c r="K15" s="1078"/>
      <c r="L15" s="1078"/>
      <c r="M15" s="1078"/>
      <c r="N15" s="1078"/>
      <c r="O15" s="1078"/>
      <c r="P15" s="1078"/>
      <c r="Q15" s="1078"/>
      <c r="R15" s="1078"/>
      <c r="S15" s="1078"/>
      <c r="T15" s="1078"/>
      <c r="U15" s="1078"/>
      <c r="V15" s="1078"/>
      <c r="W15" s="1078"/>
      <c r="X15" s="1078"/>
      <c r="Y15" s="1078"/>
      <c r="Z15" s="15"/>
      <c r="AA15" s="653"/>
    </row>
    <row r="16" spans="1:27" ht="10.199999999999999" customHeight="1" x14ac:dyDescent="0.25">
      <c r="A16" s="59"/>
      <c r="B16" s="1078"/>
      <c r="C16" s="1078"/>
      <c r="D16" s="1078"/>
      <c r="E16" s="1078"/>
      <c r="F16" s="1078"/>
      <c r="G16" s="1078"/>
      <c r="H16" s="1078"/>
      <c r="I16" s="1078"/>
      <c r="J16" s="1078"/>
      <c r="K16" s="1078"/>
      <c r="L16" s="1078"/>
      <c r="M16" s="1078"/>
      <c r="N16" s="1078"/>
      <c r="O16" s="1078"/>
      <c r="P16" s="1078"/>
      <c r="Q16" s="1078"/>
      <c r="R16" s="1078"/>
      <c r="S16" s="1078"/>
      <c r="T16" s="1078"/>
      <c r="U16" s="1078"/>
      <c r="V16" s="1078"/>
      <c r="W16" s="1078"/>
      <c r="X16" s="1078"/>
      <c r="Y16" s="1078"/>
      <c r="Z16" s="15"/>
      <c r="AA16" s="653"/>
    </row>
    <row r="17" spans="1:29" ht="10.199999999999999" customHeight="1" x14ac:dyDescent="0.25">
      <c r="A17" s="59"/>
      <c r="B17" s="1077" t="s">
        <v>166</v>
      </c>
      <c r="C17" s="1078"/>
      <c r="D17" s="1078"/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078"/>
      <c r="S17" s="1078"/>
      <c r="T17" s="1078"/>
      <c r="U17" s="1078"/>
      <c r="V17" s="1078"/>
      <c r="W17" s="1078"/>
      <c r="X17" s="1078"/>
      <c r="Y17" s="1078"/>
      <c r="Z17" s="15"/>
      <c r="AA17" s="653"/>
    </row>
    <row r="18" spans="1:29" ht="10.199999999999999" customHeight="1" x14ac:dyDescent="0.25">
      <c r="A18" s="59"/>
      <c r="B18" s="1078"/>
      <c r="C18" s="1078"/>
      <c r="D18" s="1078"/>
      <c r="E18" s="1078"/>
      <c r="F18" s="1078"/>
      <c r="G18" s="1078"/>
      <c r="H18" s="1078"/>
      <c r="I18" s="1078"/>
      <c r="J18" s="1078"/>
      <c r="K18" s="1078"/>
      <c r="L18" s="1078"/>
      <c r="M18" s="1078"/>
      <c r="N18" s="1078"/>
      <c r="O18" s="1078"/>
      <c r="P18" s="1078"/>
      <c r="Q18" s="1078"/>
      <c r="R18" s="1078"/>
      <c r="S18" s="1078"/>
      <c r="T18" s="1078"/>
      <c r="U18" s="1078"/>
      <c r="V18" s="1078"/>
      <c r="W18" s="1078"/>
      <c r="X18" s="1078"/>
      <c r="Y18" s="1078"/>
      <c r="Z18" s="15"/>
      <c r="AA18" s="653"/>
    </row>
    <row r="19" spans="1:29" ht="10.199999999999999" customHeight="1" x14ac:dyDescent="0.25">
      <c r="A19" s="59"/>
      <c r="B19" s="1077" t="s">
        <v>167</v>
      </c>
      <c r="C19" s="845"/>
      <c r="D19" s="845"/>
      <c r="E19" s="845"/>
      <c r="F19" s="845"/>
      <c r="G19" s="845"/>
      <c r="H19" s="845"/>
      <c r="I19" s="845"/>
      <c r="J19" s="845"/>
      <c r="K19" s="1079" t="e">
        <f>'Formular 7_1'!S58</f>
        <v>#VALUE!</v>
      </c>
      <c r="L19" s="1080"/>
      <c r="M19" s="1080"/>
      <c r="N19" s="1078" t="s">
        <v>168</v>
      </c>
      <c r="O19" s="845"/>
      <c r="P19" s="845"/>
      <c r="Q19" s="845"/>
      <c r="R19" s="845"/>
      <c r="S19" s="845"/>
      <c r="T19" s="845"/>
      <c r="U19" s="845"/>
      <c r="V19" s="845"/>
      <c r="W19" s="845"/>
      <c r="X19" s="845"/>
      <c r="Y19" s="845"/>
      <c r="Z19" s="15"/>
      <c r="AA19" s="653"/>
    </row>
    <row r="20" spans="1:29" ht="10.199999999999999" customHeight="1" x14ac:dyDescent="0.25">
      <c r="A20" s="59"/>
      <c r="B20" s="845"/>
      <c r="C20" s="845"/>
      <c r="D20" s="845"/>
      <c r="E20" s="845"/>
      <c r="F20" s="845"/>
      <c r="G20" s="845"/>
      <c r="H20" s="845"/>
      <c r="I20" s="845"/>
      <c r="J20" s="845"/>
      <c r="K20" s="1081"/>
      <c r="L20" s="1081"/>
      <c r="M20" s="1081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845"/>
      <c r="Y20" s="845"/>
      <c r="Z20" s="15"/>
      <c r="AA20" s="653"/>
    </row>
    <row r="21" spans="1:29" ht="10.199999999999999" customHeight="1" x14ac:dyDescent="0.25">
      <c r="A21" s="59"/>
      <c r="B21" s="1077" t="s">
        <v>169</v>
      </c>
      <c r="C21" s="1078"/>
      <c r="D21" s="1078"/>
      <c r="E21" s="1078"/>
      <c r="F21" s="1078"/>
      <c r="G21" s="1078"/>
      <c r="H21" s="1078"/>
      <c r="I21" s="1078"/>
      <c r="J21" s="1078"/>
      <c r="K21" s="1078"/>
      <c r="L21" s="1078"/>
      <c r="M21" s="1078"/>
      <c r="N21" s="1078"/>
      <c r="O21" s="1078"/>
      <c r="P21" s="1078"/>
      <c r="Q21" s="1078"/>
      <c r="R21" s="1078"/>
      <c r="S21" s="1078"/>
      <c r="T21" s="1078"/>
      <c r="U21" s="1078"/>
      <c r="V21" s="1078"/>
      <c r="W21" s="1078"/>
      <c r="X21" s="1078"/>
      <c r="Y21" s="1078"/>
      <c r="Z21" s="15"/>
      <c r="AA21" s="653"/>
    </row>
    <row r="22" spans="1:29" ht="10.199999999999999" customHeight="1" x14ac:dyDescent="0.25">
      <c r="A22" s="59"/>
      <c r="B22" s="1078"/>
      <c r="C22" s="1078"/>
      <c r="D22" s="1078"/>
      <c r="E22" s="1078"/>
      <c r="F22" s="1078"/>
      <c r="G22" s="1078"/>
      <c r="H22" s="1078"/>
      <c r="I22" s="1078"/>
      <c r="J22" s="1078"/>
      <c r="K22" s="1078"/>
      <c r="L22" s="1078"/>
      <c r="M22" s="1078"/>
      <c r="N22" s="1078"/>
      <c r="O22" s="1078"/>
      <c r="P22" s="1078"/>
      <c r="Q22" s="1078"/>
      <c r="R22" s="1078"/>
      <c r="S22" s="1078"/>
      <c r="T22" s="1078"/>
      <c r="U22" s="1078"/>
      <c r="V22" s="1078"/>
      <c r="W22" s="1078"/>
      <c r="X22" s="1078"/>
      <c r="Y22" s="1078"/>
      <c r="Z22" s="15"/>
      <c r="AA22" s="653"/>
    </row>
    <row r="23" spans="1:29" ht="10.199999999999999" customHeight="1" x14ac:dyDescent="0.25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15"/>
      <c r="AA23" s="653"/>
    </row>
    <row r="24" spans="1:29" ht="10.199999999999999" customHeight="1" x14ac:dyDescent="0.25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15"/>
      <c r="AA24" s="653"/>
    </row>
    <row r="25" spans="1:29" ht="10.199999999999999" customHeight="1" x14ac:dyDescent="0.25">
      <c r="A25" s="59"/>
      <c r="B25" s="696" t="s">
        <v>170</v>
      </c>
      <c r="C25" s="693"/>
      <c r="D25" s="693"/>
      <c r="E25" s="693"/>
      <c r="F25" s="693"/>
      <c r="G25" s="693"/>
      <c r="H25" s="510"/>
      <c r="I25" s="510"/>
      <c r="J25" s="51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15"/>
      <c r="AA25" s="653"/>
    </row>
    <row r="26" spans="1:29" ht="10.199999999999999" customHeight="1" x14ac:dyDescent="0.25">
      <c r="A26" s="59"/>
      <c r="B26" s="693"/>
      <c r="C26" s="693"/>
      <c r="D26" s="693"/>
      <c r="E26" s="693"/>
      <c r="F26" s="693"/>
      <c r="G26" s="693"/>
      <c r="H26" s="510"/>
      <c r="I26" s="510"/>
      <c r="J26" s="510"/>
      <c r="K26" s="60"/>
      <c r="L26" s="61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15"/>
      <c r="AA26" s="653"/>
      <c r="AB26" s="138"/>
      <c r="AC26" s="138"/>
    </row>
    <row r="27" spans="1:29" ht="10.199999999999999" customHeight="1" x14ac:dyDescent="0.25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15"/>
      <c r="AA27" s="653"/>
    </row>
    <row r="28" spans="1:29" ht="10.199999999999999" customHeight="1" x14ac:dyDescent="0.25">
      <c r="A28" s="59"/>
      <c r="B28" s="1082" t="str">
        <f>IF(Dienststellendaten!F25&gt;1,Dienststellendaten!F25,"")</f>
        <v/>
      </c>
      <c r="C28" s="1082"/>
      <c r="D28" s="1082"/>
      <c r="E28" s="676" t="s">
        <v>171</v>
      </c>
      <c r="F28" s="950"/>
      <c r="G28" s="1072"/>
      <c r="H28" s="1073"/>
      <c r="I28" s="1073"/>
      <c r="J28" s="676" t="s">
        <v>143</v>
      </c>
      <c r="K28" s="950"/>
      <c r="L28" s="1072"/>
      <c r="M28" s="1073"/>
      <c r="N28" s="1073"/>
      <c r="O28" s="676" t="s">
        <v>172</v>
      </c>
      <c r="P28" s="950"/>
      <c r="Q28" s="1075"/>
      <c r="R28" s="1075"/>
      <c r="S28" s="1075"/>
      <c r="T28" s="1075"/>
      <c r="U28" s="1075"/>
      <c r="V28" s="1075"/>
      <c r="W28" s="1075"/>
      <c r="X28" s="1075"/>
      <c r="Y28" s="1075"/>
      <c r="Z28" s="15"/>
      <c r="AA28" s="653"/>
    </row>
    <row r="29" spans="1:29" ht="10.199999999999999" customHeight="1" x14ac:dyDescent="0.25">
      <c r="A29" s="59"/>
      <c r="B29" s="1083"/>
      <c r="C29" s="1083"/>
      <c r="D29" s="1083"/>
      <c r="E29" s="950"/>
      <c r="F29" s="950"/>
      <c r="G29" s="1074"/>
      <c r="H29" s="1074"/>
      <c r="I29" s="1074"/>
      <c r="J29" s="950"/>
      <c r="K29" s="950"/>
      <c r="L29" s="1074"/>
      <c r="M29" s="1074"/>
      <c r="N29" s="1074"/>
      <c r="O29" s="950"/>
      <c r="P29" s="950"/>
      <c r="Q29" s="1076"/>
      <c r="R29" s="1076"/>
      <c r="S29" s="1076"/>
      <c r="T29" s="1076"/>
      <c r="U29" s="1076"/>
      <c r="V29" s="1076"/>
      <c r="W29" s="1076"/>
      <c r="X29" s="1076"/>
      <c r="Y29" s="1076"/>
      <c r="Z29" s="15"/>
      <c r="AA29" s="653"/>
    </row>
    <row r="30" spans="1:29" ht="10.199999999999999" customHeight="1" x14ac:dyDescent="0.25">
      <c r="A30" s="59"/>
      <c r="B30" s="943" t="s">
        <v>122</v>
      </c>
      <c r="C30" s="944"/>
      <c r="D30" s="944"/>
      <c r="E30" s="60"/>
      <c r="F30" s="60"/>
      <c r="G30" s="60"/>
      <c r="H30" s="60"/>
      <c r="I30" s="60"/>
      <c r="J30" s="60"/>
      <c r="K30" s="60"/>
      <c r="L30" s="61"/>
      <c r="M30" s="60"/>
      <c r="N30" s="60"/>
      <c r="O30" s="60"/>
      <c r="P30" s="60"/>
      <c r="Q30" s="943" t="s">
        <v>173</v>
      </c>
      <c r="R30" s="944"/>
      <c r="S30" s="944"/>
      <c r="T30" s="944"/>
      <c r="U30" s="944"/>
      <c r="V30" s="944"/>
      <c r="W30" s="944"/>
      <c r="X30" s="944"/>
      <c r="Y30" s="944"/>
      <c r="Z30" s="15"/>
      <c r="AA30" s="653"/>
    </row>
    <row r="31" spans="1:29" ht="10.199999999999999" customHeight="1" x14ac:dyDescent="0.25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15"/>
      <c r="AA31" s="653"/>
    </row>
    <row r="32" spans="1:29" ht="10.199999999999999" customHeight="1" x14ac:dyDescent="0.2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15"/>
      <c r="AA32" s="653"/>
    </row>
    <row r="33" spans="1:27" ht="10.199999999999999" customHeight="1" x14ac:dyDescent="0.25">
      <c r="A33" s="59"/>
      <c r="B33" s="1070"/>
      <c r="C33" s="1070"/>
      <c r="D33" s="1070"/>
      <c r="E33" s="676" t="s">
        <v>171</v>
      </c>
      <c r="F33" s="950"/>
      <c r="G33" s="1072"/>
      <c r="H33" s="1073"/>
      <c r="I33" s="1073"/>
      <c r="J33" s="676" t="s">
        <v>143</v>
      </c>
      <c r="K33" s="950"/>
      <c r="L33" s="1072"/>
      <c r="M33" s="1073"/>
      <c r="N33" s="1073"/>
      <c r="O33" s="676" t="s">
        <v>172</v>
      </c>
      <c r="P33" s="950"/>
      <c r="Q33" s="1075"/>
      <c r="R33" s="1075"/>
      <c r="S33" s="1075"/>
      <c r="T33" s="1075"/>
      <c r="U33" s="1075"/>
      <c r="V33" s="1075"/>
      <c r="W33" s="1075"/>
      <c r="X33" s="1075"/>
      <c r="Y33" s="1075"/>
      <c r="Z33" s="15"/>
      <c r="AA33" s="653"/>
    </row>
    <row r="34" spans="1:27" ht="10.199999999999999" customHeight="1" x14ac:dyDescent="0.25">
      <c r="A34" s="59"/>
      <c r="B34" s="1071"/>
      <c r="C34" s="1071"/>
      <c r="D34" s="1071"/>
      <c r="E34" s="950"/>
      <c r="F34" s="950"/>
      <c r="G34" s="1074"/>
      <c r="H34" s="1074"/>
      <c r="I34" s="1074"/>
      <c r="J34" s="950"/>
      <c r="K34" s="950"/>
      <c r="L34" s="1074"/>
      <c r="M34" s="1074"/>
      <c r="N34" s="1074"/>
      <c r="O34" s="950"/>
      <c r="P34" s="950"/>
      <c r="Q34" s="1076"/>
      <c r="R34" s="1076"/>
      <c r="S34" s="1076"/>
      <c r="T34" s="1076"/>
      <c r="U34" s="1076"/>
      <c r="V34" s="1076"/>
      <c r="W34" s="1076"/>
      <c r="X34" s="1076"/>
      <c r="Y34" s="1076"/>
      <c r="Z34" s="15"/>
      <c r="AA34" s="653"/>
    </row>
    <row r="35" spans="1:27" ht="10.199999999999999" customHeight="1" x14ac:dyDescent="0.25">
      <c r="A35" s="59"/>
      <c r="B35" s="943" t="s">
        <v>122</v>
      </c>
      <c r="C35" s="944"/>
      <c r="D35" s="944"/>
      <c r="E35" s="60"/>
      <c r="F35" s="60"/>
      <c r="G35" s="60"/>
      <c r="H35" s="60"/>
      <c r="I35" s="60"/>
      <c r="J35" s="60"/>
      <c r="K35" s="60"/>
      <c r="L35" s="61"/>
      <c r="M35" s="60"/>
      <c r="N35" s="60"/>
      <c r="O35" s="60"/>
      <c r="P35" s="60"/>
      <c r="Q35" s="943" t="s">
        <v>173</v>
      </c>
      <c r="R35" s="944"/>
      <c r="S35" s="944"/>
      <c r="T35" s="944"/>
      <c r="U35" s="944"/>
      <c r="V35" s="944"/>
      <c r="W35" s="944"/>
      <c r="X35" s="944"/>
      <c r="Y35" s="944"/>
      <c r="Z35" s="15"/>
      <c r="AA35" s="653"/>
    </row>
    <row r="36" spans="1:27" ht="10.199999999999999" customHeight="1" x14ac:dyDescent="0.25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1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15"/>
      <c r="AA36" s="653"/>
    </row>
    <row r="37" spans="1:27" ht="10.199999999999999" customHeight="1" x14ac:dyDescent="0.25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15"/>
      <c r="AA37" s="653"/>
    </row>
    <row r="38" spans="1:27" ht="10.199999999999999" customHeight="1" x14ac:dyDescent="0.25">
      <c r="A38" s="59"/>
      <c r="B38" s="1070"/>
      <c r="C38" s="1070"/>
      <c r="D38" s="1070"/>
      <c r="E38" s="676" t="s">
        <v>171</v>
      </c>
      <c r="F38" s="950"/>
      <c r="G38" s="1072"/>
      <c r="H38" s="1073"/>
      <c r="I38" s="1073"/>
      <c r="J38" s="676" t="s">
        <v>143</v>
      </c>
      <c r="K38" s="950"/>
      <c r="L38" s="1072"/>
      <c r="M38" s="1073"/>
      <c r="N38" s="1073"/>
      <c r="O38" s="676" t="s">
        <v>172</v>
      </c>
      <c r="P38" s="950"/>
      <c r="Q38" s="1075"/>
      <c r="R38" s="1075"/>
      <c r="S38" s="1075"/>
      <c r="T38" s="1075"/>
      <c r="U38" s="1075"/>
      <c r="V38" s="1075"/>
      <c r="W38" s="1075"/>
      <c r="X38" s="1075"/>
      <c r="Y38" s="1075"/>
      <c r="Z38" s="15"/>
      <c r="AA38" s="653"/>
    </row>
    <row r="39" spans="1:27" ht="10.199999999999999" customHeight="1" x14ac:dyDescent="0.25">
      <c r="A39" s="59"/>
      <c r="B39" s="1071"/>
      <c r="C39" s="1071"/>
      <c r="D39" s="1071"/>
      <c r="E39" s="950"/>
      <c r="F39" s="950"/>
      <c r="G39" s="1074"/>
      <c r="H39" s="1074"/>
      <c r="I39" s="1074"/>
      <c r="J39" s="950"/>
      <c r="K39" s="950"/>
      <c r="L39" s="1074"/>
      <c r="M39" s="1074"/>
      <c r="N39" s="1074"/>
      <c r="O39" s="950"/>
      <c r="P39" s="950"/>
      <c r="Q39" s="1076"/>
      <c r="R39" s="1076"/>
      <c r="S39" s="1076"/>
      <c r="T39" s="1076"/>
      <c r="U39" s="1076"/>
      <c r="V39" s="1076"/>
      <c r="W39" s="1076"/>
      <c r="X39" s="1076"/>
      <c r="Y39" s="1076"/>
      <c r="Z39" s="15"/>
      <c r="AA39" s="653"/>
    </row>
    <row r="40" spans="1:27" ht="10.199999999999999" customHeight="1" x14ac:dyDescent="0.25">
      <c r="A40" s="59"/>
      <c r="B40" s="943" t="s">
        <v>122</v>
      </c>
      <c r="C40" s="944"/>
      <c r="D40" s="944"/>
      <c r="E40" s="60"/>
      <c r="F40" s="60"/>
      <c r="G40" s="60"/>
      <c r="H40" s="60"/>
      <c r="I40" s="60"/>
      <c r="J40" s="60"/>
      <c r="K40" s="60"/>
      <c r="L40" s="61"/>
      <c r="M40" s="60"/>
      <c r="N40" s="60"/>
      <c r="O40" s="60"/>
      <c r="P40" s="60"/>
      <c r="Q40" s="943" t="s">
        <v>173</v>
      </c>
      <c r="R40" s="944"/>
      <c r="S40" s="944"/>
      <c r="T40" s="944"/>
      <c r="U40" s="944"/>
      <c r="V40" s="944"/>
      <c r="W40" s="944"/>
      <c r="X40" s="944"/>
      <c r="Y40" s="944"/>
      <c r="Z40" s="15"/>
      <c r="AA40" s="653"/>
    </row>
    <row r="41" spans="1:27" ht="10.199999999999999" customHeight="1" x14ac:dyDescent="0.25">
      <c r="A41" s="5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1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15"/>
      <c r="AA41" s="653"/>
    </row>
    <row r="42" spans="1:27" ht="10.199999999999999" customHeight="1" x14ac:dyDescent="0.25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15"/>
      <c r="AA42" s="653"/>
    </row>
    <row r="43" spans="1:27" ht="10.199999999999999" customHeight="1" x14ac:dyDescent="0.25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1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15"/>
      <c r="AA43" s="653"/>
    </row>
    <row r="44" spans="1:27" ht="10.199999999999999" customHeight="1" x14ac:dyDescent="0.25">
      <c r="A44" s="59"/>
      <c r="B44" s="696" t="s">
        <v>174</v>
      </c>
      <c r="C44" s="693"/>
      <c r="D44" s="693"/>
      <c r="E44" s="693"/>
      <c r="F44" s="693"/>
      <c r="G44" s="693"/>
      <c r="H44" s="693"/>
      <c r="I44" s="693"/>
      <c r="J44" s="693"/>
      <c r="K44" s="693"/>
      <c r="L44" s="693"/>
      <c r="M44" s="693"/>
      <c r="N44" s="693"/>
      <c r="O44" s="693"/>
      <c r="P44" s="693"/>
      <c r="Q44" s="693"/>
      <c r="R44" s="693"/>
      <c r="S44" s="693"/>
      <c r="T44" s="693"/>
      <c r="U44" s="693"/>
      <c r="V44" s="693"/>
      <c r="W44" s="693"/>
      <c r="X44" s="693"/>
      <c r="Y44" s="693"/>
      <c r="Z44" s="15"/>
      <c r="AA44" s="653"/>
    </row>
    <row r="45" spans="1:27" ht="10.199999999999999" customHeight="1" x14ac:dyDescent="0.25">
      <c r="A45" s="59"/>
      <c r="B45" s="693"/>
      <c r="C45" s="693"/>
      <c r="D45" s="693"/>
      <c r="E45" s="693"/>
      <c r="F45" s="693"/>
      <c r="G45" s="693"/>
      <c r="H45" s="693"/>
      <c r="I45" s="693"/>
      <c r="J45" s="693"/>
      <c r="K45" s="693"/>
      <c r="L45" s="693"/>
      <c r="M45" s="693"/>
      <c r="N45" s="693"/>
      <c r="O45" s="693"/>
      <c r="P45" s="693"/>
      <c r="Q45" s="693"/>
      <c r="R45" s="693"/>
      <c r="S45" s="693"/>
      <c r="T45" s="693"/>
      <c r="U45" s="693"/>
      <c r="V45" s="693"/>
      <c r="W45" s="693"/>
      <c r="X45" s="693"/>
      <c r="Y45" s="693"/>
      <c r="Z45" s="15"/>
      <c r="AA45" s="653"/>
    </row>
    <row r="46" spans="1:27" ht="10.199999999999999" customHeight="1" x14ac:dyDescent="0.25">
      <c r="A46" s="59"/>
      <c r="B46" s="696" t="s">
        <v>177</v>
      </c>
      <c r="C46" s="693"/>
      <c r="D46" s="693"/>
      <c r="E46" s="693"/>
      <c r="F46" s="693"/>
      <c r="G46" s="693"/>
      <c r="H46" s="693"/>
      <c r="I46" s="693"/>
      <c r="J46" s="693"/>
      <c r="K46" s="693"/>
      <c r="L46" s="693"/>
      <c r="M46" s="693"/>
      <c r="N46" s="693"/>
      <c r="O46" s="693"/>
      <c r="P46" s="693"/>
      <c r="Q46" s="693"/>
      <c r="R46" s="693"/>
      <c r="S46" s="693"/>
      <c r="T46" s="693"/>
      <c r="U46" s="693"/>
      <c r="V46" s="693"/>
      <c r="W46" s="693"/>
      <c r="X46" s="693"/>
      <c r="Y46" s="693"/>
      <c r="Z46" s="15"/>
      <c r="AA46" s="653"/>
    </row>
    <row r="47" spans="1:27" ht="10.199999999999999" customHeight="1" x14ac:dyDescent="0.25">
      <c r="A47" s="59"/>
      <c r="B47" s="693"/>
      <c r="C47" s="693"/>
      <c r="D47" s="693"/>
      <c r="E47" s="693"/>
      <c r="F47" s="693"/>
      <c r="G47" s="693"/>
      <c r="H47" s="693"/>
      <c r="I47" s="693"/>
      <c r="J47" s="693"/>
      <c r="K47" s="693"/>
      <c r="L47" s="693"/>
      <c r="M47" s="693"/>
      <c r="N47" s="693"/>
      <c r="O47" s="693"/>
      <c r="P47" s="693"/>
      <c r="Q47" s="693"/>
      <c r="R47" s="693"/>
      <c r="S47" s="693"/>
      <c r="T47" s="693"/>
      <c r="U47" s="693"/>
      <c r="V47" s="693"/>
      <c r="W47" s="693"/>
      <c r="X47" s="693"/>
      <c r="Y47" s="693"/>
      <c r="Z47" s="15"/>
      <c r="AA47" s="653"/>
    </row>
    <row r="48" spans="1:27" ht="10.199999999999999" customHeight="1" x14ac:dyDescent="0.25">
      <c r="A48" s="59"/>
      <c r="B48" s="696" t="s">
        <v>367</v>
      </c>
      <c r="C48" s="693"/>
      <c r="D48" s="693"/>
      <c r="E48" s="693"/>
      <c r="F48" s="693"/>
      <c r="G48" s="693"/>
      <c r="H48" s="693"/>
      <c r="I48" s="693"/>
      <c r="J48" s="693"/>
      <c r="K48" s="693"/>
      <c r="L48" s="693"/>
      <c r="M48" s="693"/>
      <c r="N48" s="693"/>
      <c r="O48" s="693"/>
      <c r="P48" s="693"/>
      <c r="Q48" s="693"/>
      <c r="R48" s="693"/>
      <c r="S48" s="693"/>
      <c r="T48" s="693"/>
      <c r="U48" s="693"/>
      <c r="V48" s="693"/>
      <c r="W48" s="693"/>
      <c r="X48" s="693"/>
      <c r="Y48" s="693"/>
      <c r="Z48" s="15"/>
      <c r="AA48" s="653"/>
    </row>
    <row r="49" spans="1:27" ht="10.199999999999999" customHeight="1" x14ac:dyDescent="0.25">
      <c r="A49" s="59"/>
      <c r="B49" s="693"/>
      <c r="C49" s="693"/>
      <c r="D49" s="693"/>
      <c r="E49" s="693"/>
      <c r="F49" s="693"/>
      <c r="G49" s="693"/>
      <c r="H49" s="693"/>
      <c r="I49" s="693"/>
      <c r="J49" s="693"/>
      <c r="K49" s="693"/>
      <c r="L49" s="693"/>
      <c r="M49" s="693"/>
      <c r="N49" s="693"/>
      <c r="O49" s="693"/>
      <c r="P49" s="693"/>
      <c r="Q49" s="693"/>
      <c r="R49" s="693"/>
      <c r="S49" s="693"/>
      <c r="T49" s="693"/>
      <c r="U49" s="693"/>
      <c r="V49" s="693"/>
      <c r="W49" s="693"/>
      <c r="X49" s="693"/>
      <c r="Y49" s="693"/>
      <c r="Z49" s="15"/>
      <c r="AA49" s="653"/>
    </row>
    <row r="50" spans="1:27" ht="10.199999999999999" customHeight="1" x14ac:dyDescent="0.25">
      <c r="A50" s="59"/>
      <c r="B50" s="136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5"/>
      <c r="AA50" s="653"/>
    </row>
    <row r="51" spans="1:27" ht="10.199999999999999" customHeight="1" x14ac:dyDescent="0.25">
      <c r="A51" s="59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5"/>
      <c r="AA51" s="653"/>
    </row>
    <row r="52" spans="1:27" ht="10.199999999999999" customHeight="1" x14ac:dyDescent="0.25">
      <c r="A52" s="59"/>
      <c r="B52" s="696" t="s">
        <v>176</v>
      </c>
      <c r="C52" s="693"/>
      <c r="D52" s="693"/>
      <c r="E52" s="693"/>
      <c r="F52" s="693"/>
      <c r="G52" s="693"/>
      <c r="H52" s="693"/>
      <c r="I52" s="693"/>
      <c r="J52" s="693"/>
      <c r="K52" s="693"/>
      <c r="L52" s="693"/>
      <c r="M52" s="693"/>
      <c r="N52" s="693"/>
      <c r="O52" s="693"/>
      <c r="P52" s="693"/>
      <c r="Q52" s="693"/>
      <c r="R52" s="693"/>
      <c r="S52" s="693"/>
      <c r="T52" s="693"/>
      <c r="U52" s="693"/>
      <c r="V52" s="693"/>
      <c r="W52" s="693"/>
      <c r="X52" s="693"/>
      <c r="Y52" s="693"/>
      <c r="Z52" s="15"/>
      <c r="AA52" s="653"/>
    </row>
    <row r="53" spans="1:27" ht="10.199999999999999" customHeight="1" x14ac:dyDescent="0.25">
      <c r="A53" s="59"/>
      <c r="B53" s="693"/>
      <c r="C53" s="693"/>
      <c r="D53" s="693"/>
      <c r="E53" s="693"/>
      <c r="F53" s="693"/>
      <c r="G53" s="693"/>
      <c r="H53" s="693"/>
      <c r="I53" s="693"/>
      <c r="J53" s="693"/>
      <c r="K53" s="693"/>
      <c r="L53" s="693"/>
      <c r="M53" s="693"/>
      <c r="N53" s="693"/>
      <c r="O53" s="693"/>
      <c r="P53" s="693"/>
      <c r="Q53" s="693"/>
      <c r="R53" s="693"/>
      <c r="S53" s="693"/>
      <c r="T53" s="693"/>
      <c r="U53" s="693"/>
      <c r="V53" s="693"/>
      <c r="W53" s="693"/>
      <c r="X53" s="693"/>
      <c r="Y53" s="693"/>
      <c r="Z53" s="15"/>
      <c r="AA53" s="653"/>
    </row>
    <row r="54" spans="1:27" ht="10.199999999999999" customHeight="1" x14ac:dyDescent="0.25">
      <c r="A54" s="59"/>
      <c r="B54" s="696" t="s">
        <v>175</v>
      </c>
      <c r="C54" s="693"/>
      <c r="D54" s="693"/>
      <c r="E54" s="693"/>
      <c r="F54" s="693"/>
      <c r="G54" s="693"/>
      <c r="H54" s="693"/>
      <c r="I54" s="693"/>
      <c r="J54" s="693"/>
      <c r="K54" s="693"/>
      <c r="L54" s="693"/>
      <c r="M54" s="693"/>
      <c r="N54" s="693"/>
      <c r="O54" s="693"/>
      <c r="P54" s="693"/>
      <c r="Q54" s="693"/>
      <c r="R54" s="693"/>
      <c r="S54" s="693"/>
      <c r="T54" s="693"/>
      <c r="U54" s="693"/>
      <c r="V54" s="693"/>
      <c r="W54" s="693"/>
      <c r="X54" s="693"/>
      <c r="Y54" s="693"/>
      <c r="Z54" s="15"/>
      <c r="AA54" s="653"/>
    </row>
    <row r="55" spans="1:27" ht="10.199999999999999" customHeight="1" x14ac:dyDescent="0.25">
      <c r="A55" s="59"/>
      <c r="B55" s="693"/>
      <c r="C55" s="693"/>
      <c r="D55" s="693"/>
      <c r="E55" s="693"/>
      <c r="F55" s="693"/>
      <c r="G55" s="693"/>
      <c r="H55" s="693"/>
      <c r="I55" s="693"/>
      <c r="J55" s="693"/>
      <c r="K55" s="693"/>
      <c r="L55" s="693"/>
      <c r="M55" s="693"/>
      <c r="N55" s="693"/>
      <c r="O55" s="693"/>
      <c r="P55" s="693"/>
      <c r="Q55" s="693"/>
      <c r="R55" s="693"/>
      <c r="S55" s="693"/>
      <c r="T55" s="693"/>
      <c r="U55" s="693"/>
      <c r="V55" s="693"/>
      <c r="W55" s="693"/>
      <c r="X55" s="693"/>
      <c r="Y55" s="693"/>
      <c r="Z55" s="15"/>
      <c r="AA55" s="653"/>
    </row>
    <row r="56" spans="1:27" ht="10.199999999999999" customHeigh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15"/>
      <c r="AA56" s="653"/>
    </row>
    <row r="57" spans="1:27" ht="10.199999999999999" customHeight="1" x14ac:dyDescent="0.25">
      <c r="A57" s="59"/>
      <c r="B57" s="1068"/>
      <c r="C57" s="693" t="s">
        <v>488</v>
      </c>
      <c r="D57" s="510"/>
      <c r="E57" s="510"/>
      <c r="F57" s="510"/>
      <c r="G57" s="510"/>
      <c r="H57" s="510"/>
      <c r="I57" s="510"/>
      <c r="J57" s="510"/>
      <c r="K57" s="510"/>
      <c r="L57" s="510"/>
      <c r="M57" s="510"/>
      <c r="N57" s="510"/>
      <c r="O57" s="510"/>
      <c r="P57" s="510"/>
      <c r="Q57" s="510"/>
      <c r="R57" s="510"/>
      <c r="S57" s="510"/>
      <c r="T57" s="510"/>
      <c r="U57" s="510"/>
      <c r="V57" s="510"/>
      <c r="W57" s="510"/>
      <c r="X57" s="510"/>
      <c r="Y57" s="510"/>
      <c r="Z57" s="15"/>
      <c r="AA57" s="653"/>
    </row>
    <row r="58" spans="1:27" ht="10.199999999999999" customHeight="1" x14ac:dyDescent="0.25">
      <c r="A58" s="59"/>
      <c r="B58" s="1069"/>
      <c r="C58" s="510"/>
      <c r="D58" s="510"/>
      <c r="E58" s="510"/>
      <c r="F58" s="510"/>
      <c r="G58" s="510"/>
      <c r="H58" s="510"/>
      <c r="I58" s="510"/>
      <c r="J58" s="510"/>
      <c r="K58" s="510"/>
      <c r="L58" s="510"/>
      <c r="M58" s="510"/>
      <c r="N58" s="510"/>
      <c r="O58" s="510"/>
      <c r="P58" s="510"/>
      <c r="Q58" s="510"/>
      <c r="R58" s="510"/>
      <c r="S58" s="510"/>
      <c r="T58" s="510"/>
      <c r="U58" s="510"/>
      <c r="V58" s="510"/>
      <c r="W58" s="510"/>
      <c r="X58" s="510"/>
      <c r="Y58" s="510"/>
      <c r="Z58" s="15"/>
      <c r="AA58" s="653"/>
    </row>
    <row r="59" spans="1:27" ht="10.199999999999999" customHeight="1" x14ac:dyDescent="0.2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15"/>
      <c r="AA59" s="653"/>
    </row>
    <row r="60" spans="1:27" ht="10.199999999999999" customHeight="1" x14ac:dyDescent="0.25">
      <c r="A60" s="59"/>
      <c r="B60" s="626"/>
      <c r="C60" s="1024"/>
      <c r="D60" s="1024"/>
      <c r="E60" s="1024"/>
      <c r="F60" s="1024"/>
      <c r="G60" s="1024"/>
      <c r="H60" s="1024"/>
      <c r="I60" s="1024"/>
      <c r="J60" s="1024"/>
      <c r="K60" s="1024"/>
      <c r="L60" s="1024"/>
      <c r="M60" s="1024"/>
      <c r="N60" s="1024"/>
      <c r="O60" s="1024"/>
      <c r="P60" s="1024"/>
      <c r="Q60" s="1024"/>
      <c r="R60" s="1024"/>
      <c r="S60" s="1024"/>
      <c r="T60" s="1024"/>
      <c r="U60" s="1024"/>
      <c r="V60" s="1024"/>
      <c r="W60" s="1024"/>
      <c r="X60" s="1024"/>
      <c r="Y60" s="1024"/>
      <c r="Z60" s="15"/>
      <c r="AA60" s="653"/>
    </row>
    <row r="61" spans="1:27" ht="10.199999999999999" customHeight="1" x14ac:dyDescent="0.25">
      <c r="A61" s="59"/>
      <c r="B61" s="1056"/>
      <c r="C61" s="1056"/>
      <c r="D61" s="1056"/>
      <c r="E61" s="1056"/>
      <c r="F61" s="1056"/>
      <c r="G61" s="1056"/>
      <c r="H61" s="1056"/>
      <c r="I61" s="1056"/>
      <c r="J61" s="1056"/>
      <c r="K61" s="1056"/>
      <c r="L61" s="1056"/>
      <c r="M61" s="1056"/>
      <c r="N61" s="1056"/>
      <c r="O61" s="1056"/>
      <c r="P61" s="1056"/>
      <c r="Q61" s="1056"/>
      <c r="R61" s="1056"/>
      <c r="S61" s="1056"/>
      <c r="T61" s="1056"/>
      <c r="U61" s="1056"/>
      <c r="V61" s="1056"/>
      <c r="W61" s="1056"/>
      <c r="X61" s="1056"/>
      <c r="Y61" s="1056"/>
      <c r="Z61" s="15"/>
      <c r="AA61" s="653"/>
    </row>
    <row r="62" spans="1:27" ht="10.199999999999999" customHeight="1" x14ac:dyDescent="0.2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15"/>
      <c r="AA62" s="653"/>
    </row>
    <row r="63" spans="1:27" ht="10.199999999999999" customHeight="1" x14ac:dyDescent="0.25">
      <c r="A63" s="59"/>
      <c r="B63" s="1065"/>
      <c r="C63" s="693" t="s">
        <v>487</v>
      </c>
      <c r="D63" s="510"/>
      <c r="E63" s="510"/>
      <c r="F63" s="510"/>
      <c r="G63" s="510"/>
      <c r="H63" s="510"/>
      <c r="I63" s="1067"/>
      <c r="J63" s="1043"/>
      <c r="K63" s="1043"/>
      <c r="L63" s="1043"/>
      <c r="M63" s="693" t="s">
        <v>485</v>
      </c>
      <c r="N63" s="510"/>
      <c r="O63" s="510"/>
      <c r="P63" s="510"/>
      <c r="Q63" s="510"/>
      <c r="R63" s="510"/>
      <c r="S63" s="510"/>
      <c r="T63" s="510"/>
      <c r="U63" s="510"/>
      <c r="V63" s="510"/>
      <c r="W63" s="510"/>
      <c r="X63" s="510"/>
      <c r="Y63" s="510"/>
      <c r="Z63" s="425"/>
      <c r="AA63" s="653"/>
    </row>
    <row r="64" spans="1:27" ht="10.199999999999999" customHeight="1" x14ac:dyDescent="0.25">
      <c r="A64" s="59"/>
      <c r="B64" s="1066"/>
      <c r="C64" s="510"/>
      <c r="D64" s="510"/>
      <c r="E64" s="510"/>
      <c r="F64" s="510"/>
      <c r="G64" s="510"/>
      <c r="H64" s="510"/>
      <c r="I64" s="1048"/>
      <c r="J64" s="1048"/>
      <c r="K64" s="1048"/>
      <c r="L64" s="1048"/>
      <c r="M64" s="510"/>
      <c r="N64" s="510"/>
      <c r="O64" s="510"/>
      <c r="P64" s="510"/>
      <c r="Q64" s="510"/>
      <c r="R64" s="510"/>
      <c r="S64" s="510"/>
      <c r="T64" s="510"/>
      <c r="U64" s="510"/>
      <c r="V64" s="510"/>
      <c r="W64" s="510"/>
      <c r="X64" s="510"/>
      <c r="Y64" s="510"/>
      <c r="Z64" s="425"/>
      <c r="AA64" s="653"/>
    </row>
    <row r="65" spans="1:38" ht="10.199999999999999" customHeight="1" x14ac:dyDescent="0.25">
      <c r="A65" s="59"/>
      <c r="B65" s="696" t="s">
        <v>486</v>
      </c>
      <c r="C65" s="693"/>
      <c r="D65" s="693"/>
      <c r="E65" s="693"/>
      <c r="F65" s="693"/>
      <c r="G65" s="693"/>
      <c r="H65" s="693"/>
      <c r="I65" s="693"/>
      <c r="J65" s="693"/>
      <c r="K65" s="693"/>
      <c r="L65" s="693"/>
      <c r="M65" s="693"/>
      <c r="N65" s="693"/>
      <c r="O65" s="693"/>
      <c r="P65" s="693"/>
      <c r="Q65" s="693"/>
      <c r="R65" s="693"/>
      <c r="S65" s="693"/>
      <c r="T65" s="693"/>
      <c r="U65" s="693"/>
      <c r="V65" s="693"/>
      <c r="W65" s="693"/>
      <c r="X65" s="693"/>
      <c r="Y65" s="693"/>
      <c r="Z65" s="425"/>
      <c r="AA65" s="653"/>
    </row>
    <row r="66" spans="1:38" ht="10.199999999999999" customHeight="1" x14ac:dyDescent="0.25">
      <c r="A66" s="59"/>
      <c r="B66" s="693"/>
      <c r="C66" s="693"/>
      <c r="D66" s="693"/>
      <c r="E66" s="693"/>
      <c r="F66" s="693"/>
      <c r="G66" s="693"/>
      <c r="H66" s="693"/>
      <c r="I66" s="693"/>
      <c r="J66" s="693"/>
      <c r="K66" s="693"/>
      <c r="L66" s="693"/>
      <c r="M66" s="693"/>
      <c r="N66" s="693"/>
      <c r="O66" s="693"/>
      <c r="P66" s="693"/>
      <c r="Q66" s="693"/>
      <c r="R66" s="693"/>
      <c r="S66" s="693"/>
      <c r="T66" s="693"/>
      <c r="U66" s="693"/>
      <c r="V66" s="693"/>
      <c r="W66" s="693"/>
      <c r="X66" s="693"/>
      <c r="Y66" s="693"/>
      <c r="Z66" s="425"/>
      <c r="AA66" s="653"/>
    </row>
    <row r="67" spans="1:38" ht="10.199999999999999" customHeight="1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653"/>
    </row>
    <row r="68" spans="1:38" ht="10.199999999999999" customHeight="1" x14ac:dyDescent="0.25">
      <c r="A68" s="50"/>
      <c r="B68" s="696" t="s">
        <v>178</v>
      </c>
      <c r="C68" s="693"/>
      <c r="D68" s="693"/>
      <c r="E68" s="693"/>
      <c r="F68" s="693"/>
      <c r="G68" s="693"/>
      <c r="H68" s="693"/>
      <c r="I68" s="693"/>
      <c r="J68" s="693"/>
      <c r="K68" s="693"/>
      <c r="L68" s="693"/>
      <c r="M68" s="693"/>
      <c r="N68" s="693"/>
      <c r="O68" s="693"/>
      <c r="P68" s="693"/>
      <c r="Q68" s="693"/>
      <c r="R68" s="693"/>
      <c r="S68" s="693"/>
      <c r="T68" s="693"/>
      <c r="U68" s="693"/>
      <c r="V68" s="693"/>
      <c r="W68" s="693"/>
      <c r="X68" s="693"/>
      <c r="Y68" s="693"/>
      <c r="Z68" s="50"/>
      <c r="AA68" s="653"/>
    </row>
    <row r="69" spans="1:38" ht="10.199999999999999" customHeight="1" x14ac:dyDescent="0.25">
      <c r="A69" s="50"/>
      <c r="B69" s="693"/>
      <c r="C69" s="693"/>
      <c r="D69" s="693"/>
      <c r="E69" s="693"/>
      <c r="F69" s="693"/>
      <c r="G69" s="693"/>
      <c r="H69" s="693"/>
      <c r="I69" s="693"/>
      <c r="J69" s="693"/>
      <c r="K69" s="693"/>
      <c r="L69" s="693"/>
      <c r="M69" s="693"/>
      <c r="N69" s="693"/>
      <c r="O69" s="693"/>
      <c r="P69" s="693"/>
      <c r="Q69" s="693"/>
      <c r="R69" s="693"/>
      <c r="S69" s="693"/>
      <c r="T69" s="693"/>
      <c r="U69" s="693"/>
      <c r="V69" s="693"/>
      <c r="W69" s="693"/>
      <c r="X69" s="693"/>
      <c r="Y69" s="693"/>
      <c r="Z69" s="50"/>
      <c r="AA69" s="653"/>
    </row>
    <row r="70" spans="1:38" ht="10.199999999999999" customHeight="1" x14ac:dyDescent="0.25">
      <c r="A70" s="50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50"/>
      <c r="N70" s="62"/>
      <c r="O70" s="62"/>
      <c r="P70" s="50"/>
      <c r="Q70" s="64"/>
      <c r="R70" s="64"/>
      <c r="S70" s="50"/>
      <c r="T70" s="50"/>
      <c r="U70" s="50"/>
      <c r="V70" s="50"/>
      <c r="W70" s="50"/>
      <c r="X70" s="50"/>
      <c r="Y70" s="50"/>
      <c r="Z70" s="50"/>
      <c r="AA70" s="653"/>
    </row>
    <row r="71" spans="1:38" ht="10.199999999999999" customHeight="1" x14ac:dyDescent="0.25">
      <c r="A71" s="50"/>
      <c r="B71" s="930" t="str">
        <f>IF(Dienststellendaten!G33&lt;1,"",Dienststellendaten!G33)</f>
        <v/>
      </c>
      <c r="C71" s="930"/>
      <c r="D71" s="930"/>
      <c r="E71" s="676" t="s">
        <v>391</v>
      </c>
      <c r="F71" s="950"/>
      <c r="G71" s="1058" t="str">
        <f>IF(Dienststellendaten!C35&gt;0,Dienststellendaten!C35,"")</f>
        <v/>
      </c>
      <c r="H71" s="1059"/>
      <c r="I71" s="1059"/>
      <c r="J71" s="676" t="s">
        <v>324</v>
      </c>
      <c r="K71" s="950"/>
      <c r="L71" s="1061" t="str">
        <f>IF(Dienststellendaten!E35&gt;0,Dienststellendaten!E35,"")</f>
        <v/>
      </c>
      <c r="M71" s="1062"/>
      <c r="N71" s="1062"/>
      <c r="O71" s="1062"/>
      <c r="P71" s="1062"/>
      <c r="Q71" s="1062"/>
      <c r="R71" s="1062"/>
      <c r="S71" s="1062"/>
      <c r="T71" s="1062"/>
      <c r="U71" s="1062"/>
      <c r="V71" s="1062"/>
      <c r="W71" s="1062"/>
      <c r="X71" s="940" t="s">
        <v>149</v>
      </c>
      <c r="Z71" s="50"/>
      <c r="AA71" s="653"/>
      <c r="AB71" s="3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10.199999999999999" customHeight="1" x14ac:dyDescent="0.25">
      <c r="A72" s="50"/>
      <c r="B72" s="1057"/>
      <c r="C72" s="1057"/>
      <c r="D72" s="1057"/>
      <c r="E72" s="950"/>
      <c r="F72" s="950"/>
      <c r="G72" s="1060"/>
      <c r="H72" s="1060"/>
      <c r="I72" s="1060"/>
      <c r="J72" s="950"/>
      <c r="K72" s="950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940"/>
      <c r="Z72" s="50"/>
      <c r="AA72" s="653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10.199999999999999" customHeight="1" x14ac:dyDescent="0.25">
      <c r="A73" s="50"/>
      <c r="B73" s="943" t="s">
        <v>122</v>
      </c>
      <c r="C73" s="944"/>
      <c r="D73" s="944"/>
      <c r="E73" s="60"/>
      <c r="F73" s="60"/>
      <c r="G73" s="60"/>
      <c r="H73" s="60"/>
      <c r="I73" s="60"/>
      <c r="J73" s="60"/>
      <c r="K73" s="60"/>
      <c r="L73" s="1064" t="s">
        <v>173</v>
      </c>
      <c r="M73" s="666"/>
      <c r="N73" s="666"/>
      <c r="O73" s="666"/>
      <c r="P73" s="666"/>
      <c r="Q73" s="666"/>
      <c r="R73" s="666"/>
      <c r="S73" s="666"/>
      <c r="T73" s="666"/>
      <c r="U73" s="666"/>
      <c r="V73" s="666"/>
      <c r="W73" s="666"/>
      <c r="Z73" s="50"/>
      <c r="AA73" s="653"/>
      <c r="AB73" s="596"/>
      <c r="AC73" s="596"/>
      <c r="AD73" s="33"/>
      <c r="AE73" s="4"/>
      <c r="AF73" s="134"/>
      <c r="AG73" s="134"/>
      <c r="AH73" s="134"/>
      <c r="AI73" s="134"/>
      <c r="AJ73" s="4"/>
      <c r="AK73" s="4"/>
      <c r="AL73" s="4"/>
    </row>
    <row r="74" spans="1:38" ht="10.199999999999999" customHeigh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653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10.199999999999999" customHeight="1" x14ac:dyDescent="0.25">
      <c r="A75" s="50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653"/>
      <c r="AB75" s="4"/>
      <c r="AC75" s="4"/>
      <c r="AD75" s="19"/>
      <c r="AE75" s="4"/>
      <c r="AF75" s="4"/>
      <c r="AG75" s="4"/>
      <c r="AH75" s="4"/>
      <c r="AI75" s="4"/>
      <c r="AJ75" s="4"/>
      <c r="AK75" s="4"/>
      <c r="AL75" s="4"/>
    </row>
    <row r="76" spans="1:38" ht="10.199999999999999" customHeight="1" x14ac:dyDescent="0.25">
      <c r="A76" s="50"/>
      <c r="B76" s="696" t="s">
        <v>179</v>
      </c>
      <c r="C76" s="693"/>
      <c r="D76" s="693"/>
      <c r="E76" s="693"/>
      <c r="F76" s="693"/>
      <c r="G76" s="693"/>
      <c r="H76" s="693"/>
      <c r="I76" s="693"/>
      <c r="J76" s="693"/>
      <c r="K76" s="693"/>
      <c r="L76" s="693"/>
      <c r="M76" s="693"/>
      <c r="N76" s="693"/>
      <c r="O76" s="693"/>
      <c r="P76" s="693"/>
      <c r="Q76" s="693"/>
      <c r="R76" s="693"/>
      <c r="S76" s="693"/>
      <c r="T76" s="693"/>
      <c r="U76" s="693"/>
      <c r="V76" s="693"/>
      <c r="W76" s="693"/>
      <c r="X76" s="693"/>
      <c r="Y76" s="693"/>
      <c r="Z76" s="50"/>
      <c r="AA76" s="653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0.199999999999999" customHeight="1" x14ac:dyDescent="0.25">
      <c r="A77" s="50"/>
      <c r="B77" s="693"/>
      <c r="C77" s="693"/>
      <c r="D77" s="693"/>
      <c r="E77" s="693"/>
      <c r="F77" s="693"/>
      <c r="G77" s="693"/>
      <c r="H77" s="693"/>
      <c r="I77" s="693"/>
      <c r="J77" s="693"/>
      <c r="K77" s="693"/>
      <c r="L77" s="693"/>
      <c r="M77" s="693"/>
      <c r="N77" s="693"/>
      <c r="O77" s="693"/>
      <c r="P77" s="693"/>
      <c r="Q77" s="693"/>
      <c r="R77" s="693"/>
      <c r="S77" s="693"/>
      <c r="T77" s="693"/>
      <c r="U77" s="693"/>
      <c r="V77" s="693"/>
      <c r="W77" s="693"/>
      <c r="X77" s="693"/>
      <c r="Y77" s="693"/>
      <c r="Z77" s="50"/>
      <c r="AA77" s="653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0.199999999999999" customHeight="1" x14ac:dyDescent="0.25">
      <c r="A78" s="50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653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0.199999999999999" customHeight="1" x14ac:dyDescent="0.25">
      <c r="A79" s="50"/>
      <c r="B79" s="1051"/>
      <c r="C79" s="1051"/>
      <c r="D79" s="1051"/>
      <c r="E79" s="1051"/>
      <c r="F79" s="1051"/>
      <c r="G79" s="1051"/>
      <c r="H79" s="1051"/>
      <c r="I79" s="1051"/>
      <c r="J79" s="1051"/>
      <c r="K79" s="1051"/>
      <c r="L79" s="619"/>
      <c r="M79" s="619"/>
      <c r="N79" s="619"/>
      <c r="O79" s="619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653"/>
    </row>
    <row r="80" spans="1:38" ht="10.199999999999999" customHeight="1" x14ac:dyDescent="0.25">
      <c r="A80" s="50"/>
      <c r="B80" s="1052"/>
      <c r="C80" s="1052"/>
      <c r="D80" s="1052"/>
      <c r="E80" s="1052"/>
      <c r="F80" s="1052"/>
      <c r="G80" s="1052"/>
      <c r="H80" s="1052"/>
      <c r="I80" s="1052"/>
      <c r="J80" s="1052"/>
      <c r="K80" s="1052"/>
      <c r="L80" s="1053"/>
      <c r="M80" s="1053"/>
      <c r="N80" s="1053"/>
      <c r="O80" s="1053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653"/>
    </row>
    <row r="81" spans="1:27" ht="10.199999999999999" customHeight="1" x14ac:dyDescent="0.25">
      <c r="A81" s="50"/>
      <c r="B81" s="50"/>
      <c r="C81" s="1054" t="s">
        <v>69</v>
      </c>
      <c r="D81" s="1055"/>
      <c r="E81" s="1055"/>
      <c r="F81" s="1055"/>
      <c r="G81" s="1055"/>
      <c r="H81" s="1055"/>
      <c r="I81" s="1055"/>
      <c r="J81" s="1055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653"/>
    </row>
    <row r="82" spans="1:27" ht="10.199999999999999" customHeigh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653"/>
    </row>
    <row r="83" spans="1:27" ht="10.199999999999999" customHeight="1" x14ac:dyDescent="0.25">
      <c r="A83" s="50"/>
      <c r="B83" s="1051"/>
      <c r="C83" s="1051"/>
      <c r="D83" s="1051"/>
      <c r="E83" s="1051"/>
      <c r="F83" s="1051"/>
      <c r="G83" s="1051"/>
      <c r="H83" s="1051"/>
      <c r="I83" s="1051"/>
      <c r="J83" s="1051"/>
      <c r="K83" s="1051"/>
      <c r="L83" s="619"/>
      <c r="M83" s="619"/>
      <c r="N83" s="619"/>
      <c r="O83" s="619"/>
      <c r="P83" s="50"/>
      <c r="Q83" s="50"/>
      <c r="R83" s="52"/>
      <c r="S83" s="52"/>
      <c r="T83" s="52"/>
      <c r="U83" s="52"/>
      <c r="V83" s="52"/>
      <c r="W83" s="52"/>
      <c r="X83" s="50"/>
      <c r="Y83" s="50"/>
      <c r="Z83" s="50"/>
      <c r="AA83" s="653"/>
    </row>
    <row r="84" spans="1:27" ht="10.199999999999999" customHeight="1" x14ac:dyDescent="0.25">
      <c r="A84" s="50"/>
      <c r="B84" s="1052"/>
      <c r="C84" s="1052"/>
      <c r="D84" s="1052"/>
      <c r="E84" s="1052"/>
      <c r="F84" s="1052"/>
      <c r="G84" s="1052"/>
      <c r="H84" s="1052"/>
      <c r="I84" s="1052"/>
      <c r="J84" s="1052"/>
      <c r="K84" s="1052"/>
      <c r="L84" s="1053"/>
      <c r="M84" s="1053"/>
      <c r="N84" s="1053"/>
      <c r="O84" s="1053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653"/>
    </row>
    <row r="85" spans="1:27" ht="10.199999999999999" customHeight="1" x14ac:dyDescent="0.25">
      <c r="A85" s="50"/>
      <c r="B85" s="50"/>
      <c r="C85" s="1054" t="s">
        <v>180</v>
      </c>
      <c r="D85" s="1055"/>
      <c r="E85" s="1055"/>
      <c r="F85" s="1055"/>
      <c r="G85" s="1055"/>
      <c r="H85" s="1055"/>
      <c r="I85" s="1055"/>
      <c r="J85" s="1055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653"/>
    </row>
    <row r="86" spans="1:27" ht="10.199999999999999" customHeigh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653"/>
    </row>
    <row r="87" spans="1:27" ht="10.199999999999999" customHeigh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653"/>
    </row>
    <row r="88" spans="1:27" ht="10.199999999999999" customHeight="1" x14ac:dyDescent="0.25">
      <c r="A88" s="50"/>
      <c r="B88" s="60"/>
      <c r="C88" s="60"/>
      <c r="D88" s="60"/>
      <c r="E88" s="50"/>
      <c r="F88" s="61"/>
      <c r="G88" s="61"/>
      <c r="H88" s="50"/>
      <c r="I88" s="60"/>
      <c r="J88" s="60"/>
      <c r="K88" s="60"/>
      <c r="L88" s="60"/>
      <c r="M88" s="60"/>
      <c r="N88" s="60"/>
      <c r="O88" s="60"/>
      <c r="P88" s="50"/>
      <c r="Q88" s="50"/>
      <c r="R88" s="60"/>
      <c r="S88" s="60"/>
      <c r="T88" s="60"/>
      <c r="U88" s="61"/>
      <c r="V88" s="61"/>
      <c r="W88" s="50"/>
      <c r="X88" s="50"/>
      <c r="Y88" s="50"/>
      <c r="Z88" s="50"/>
      <c r="AA88" s="653"/>
    </row>
    <row r="89" spans="1:27" ht="10.199999999999999" customHeight="1" x14ac:dyDescent="0.25">
      <c r="A89" s="50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AA89" s="653"/>
    </row>
    <row r="90" spans="1:27" ht="10.199999999999999" customHeight="1" x14ac:dyDescent="0.25">
      <c r="A90" s="50"/>
      <c r="AA90" s="653"/>
    </row>
    <row r="91" spans="1:27" ht="10.199999999999999" customHeight="1" x14ac:dyDescent="0.25">
      <c r="A91" s="50"/>
      <c r="B91" s="596"/>
      <c r="C91" s="596"/>
      <c r="D91" s="596"/>
      <c r="E91" s="596"/>
      <c r="F91" s="596"/>
      <c r="G91" s="596"/>
      <c r="J91" s="596"/>
      <c r="K91" s="596"/>
      <c r="L91" s="596"/>
      <c r="M91" s="596"/>
      <c r="N91" s="596"/>
      <c r="O91" s="596"/>
      <c r="R91" s="596"/>
      <c r="S91" s="596"/>
      <c r="T91" s="596"/>
      <c r="U91" s="596"/>
      <c r="V91" s="596"/>
      <c r="W91" s="596"/>
      <c r="AA91" s="653"/>
    </row>
    <row r="92" spans="1:27" ht="10.199999999999999" customHeight="1" x14ac:dyDescent="0.25">
      <c r="A92" s="50"/>
      <c r="B92" s="627"/>
      <c r="C92" s="627"/>
      <c r="D92" s="627"/>
      <c r="E92" s="627"/>
      <c r="F92" s="627"/>
      <c r="G92" s="627"/>
      <c r="J92" s="627"/>
      <c r="K92" s="627"/>
      <c r="L92" s="627"/>
      <c r="M92" s="627"/>
      <c r="N92" s="627"/>
      <c r="O92" s="627"/>
      <c r="R92" s="627"/>
      <c r="S92" s="627"/>
      <c r="T92" s="627"/>
      <c r="U92" s="627"/>
      <c r="V92" s="627"/>
      <c r="W92" s="627"/>
      <c r="AA92" s="653"/>
    </row>
    <row r="93" spans="1:27" ht="10.199999999999999" customHeight="1" x14ac:dyDescent="0.25">
      <c r="A93" s="50"/>
      <c r="AA93" s="653"/>
    </row>
    <row r="94" spans="1:27" ht="10.199999999999999" customHeight="1" x14ac:dyDescent="0.25">
      <c r="A94" s="50"/>
      <c r="B94" s="591" t="s">
        <v>0</v>
      </c>
      <c r="C94" s="591"/>
      <c r="D94" s="591"/>
      <c r="E94" s="591"/>
      <c r="F94" s="591"/>
      <c r="G94" s="591"/>
      <c r="H94" s="118"/>
      <c r="I94" s="118"/>
      <c r="J94" s="591" t="s">
        <v>454</v>
      </c>
      <c r="K94" s="591"/>
      <c r="L94" s="591"/>
      <c r="M94" s="591"/>
      <c r="N94" s="591"/>
      <c r="O94" s="591"/>
      <c r="P94" s="118"/>
      <c r="Q94" s="118"/>
      <c r="R94" s="591" t="s">
        <v>454</v>
      </c>
      <c r="S94" s="591"/>
      <c r="T94" s="591"/>
      <c r="U94" s="591"/>
      <c r="V94" s="591"/>
      <c r="W94" s="591"/>
      <c r="AA94" s="653"/>
    </row>
    <row r="95" spans="1:27" ht="10.199999999999999" customHeight="1" thickBot="1" x14ac:dyDescent="0.3">
      <c r="AA95" s="653"/>
    </row>
    <row r="96" spans="1:27" ht="10.199999999999999" customHeight="1" x14ac:dyDescent="0.25">
      <c r="B96" s="892" t="s">
        <v>1</v>
      </c>
      <c r="C96" s="543"/>
      <c r="D96" s="543"/>
      <c r="E96" s="543"/>
      <c r="F96" s="543"/>
      <c r="G96" s="998"/>
      <c r="H96" s="999"/>
      <c r="I96" s="999"/>
      <c r="J96" s="999"/>
      <c r="K96" s="999"/>
      <c r="L96" s="999"/>
      <c r="M96" s="999"/>
      <c r="N96" s="999"/>
      <c r="O96" s="999"/>
      <c r="P96" s="999"/>
      <c r="Q96" s="1"/>
      <c r="R96" s="1"/>
      <c r="S96" s="1"/>
      <c r="T96" s="1"/>
      <c r="U96" s="1"/>
      <c r="V96" s="1"/>
      <c r="W96" s="1"/>
      <c r="X96" s="1"/>
      <c r="Y96" s="2"/>
      <c r="AA96" s="653"/>
    </row>
    <row r="97" spans="2:27" ht="10.199999999999999" customHeight="1" x14ac:dyDescent="0.25">
      <c r="B97" s="875"/>
      <c r="C97" s="546"/>
      <c r="D97" s="546"/>
      <c r="E97" s="546"/>
      <c r="F97" s="546"/>
      <c r="G97" s="1022"/>
      <c r="H97" s="1022"/>
      <c r="I97" s="1022"/>
      <c r="J97" s="1022"/>
      <c r="K97" s="1022"/>
      <c r="L97" s="1022"/>
      <c r="M97" s="1022"/>
      <c r="N97" s="1022"/>
      <c r="O97" s="1022"/>
      <c r="P97" s="1022"/>
      <c r="Q97" s="4"/>
      <c r="R97" s="4"/>
      <c r="S97" s="4"/>
      <c r="T97" s="4"/>
      <c r="U97" s="4"/>
      <c r="V97" s="4"/>
      <c r="W97" s="4"/>
      <c r="X97" s="4"/>
      <c r="Y97" s="5"/>
      <c r="AA97" s="653"/>
    </row>
    <row r="98" spans="2:27" ht="10.199999999999999" customHeight="1" x14ac:dyDescent="0.25"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5"/>
      <c r="AA98" s="653"/>
    </row>
    <row r="99" spans="2:27" ht="10.199999999999999" customHeight="1" x14ac:dyDescent="0.25">
      <c r="B99" s="981" t="s">
        <v>48</v>
      </c>
      <c r="C99" s="596"/>
      <c r="D99" s="596"/>
      <c r="E99" s="1023"/>
      <c r="F99" s="1023"/>
      <c r="G99" s="619"/>
      <c r="H99" s="982" t="s">
        <v>50</v>
      </c>
      <c r="I99" s="503"/>
      <c r="J99" s="503"/>
      <c r="K99" s="503"/>
      <c r="L99" s="503"/>
      <c r="M99" s="503"/>
      <c r="N99" s="503"/>
      <c r="O99" s="367"/>
      <c r="P99" s="982" t="s">
        <v>197</v>
      </c>
      <c r="Q99" s="596"/>
      <c r="R99" s="596"/>
      <c r="S99" s="596"/>
      <c r="T99" s="1023"/>
      <c r="U99" s="1023"/>
      <c r="V99" s="1024"/>
      <c r="W99" s="4"/>
      <c r="X99" s="4"/>
      <c r="Y99" s="5"/>
      <c r="AA99" s="653"/>
    </row>
    <row r="100" spans="2:27" ht="10.199999999999999" customHeight="1" x14ac:dyDescent="0.25">
      <c r="B100" s="616"/>
      <c r="C100" s="596"/>
      <c r="D100" s="596"/>
      <c r="E100" s="1025"/>
      <c r="F100" s="1025"/>
      <c r="G100" s="621"/>
      <c r="H100" s="503"/>
      <c r="I100" s="503"/>
      <c r="J100" s="503"/>
      <c r="K100" s="503"/>
      <c r="L100" s="503"/>
      <c r="M100" s="503"/>
      <c r="N100" s="503"/>
      <c r="O100" s="367"/>
      <c r="P100" s="596"/>
      <c r="Q100" s="596"/>
      <c r="R100" s="596"/>
      <c r="S100" s="596"/>
      <c r="T100" s="1025"/>
      <c r="U100" s="1025"/>
      <c r="V100" s="765"/>
      <c r="W100" s="4"/>
      <c r="X100" s="4"/>
      <c r="Y100" s="5"/>
      <c r="AA100" s="653"/>
    </row>
    <row r="101" spans="2:27" ht="10.199999999999999" customHeight="1" x14ac:dyDescent="0.25">
      <c r="B101" s="40"/>
      <c r="C101" s="35"/>
      <c r="D101" s="35"/>
      <c r="E101" s="35"/>
      <c r="F101" s="29"/>
      <c r="G101" s="29"/>
      <c r="H101" s="29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5"/>
      <c r="AA101" s="653"/>
    </row>
    <row r="102" spans="2:27" ht="10.199999999999999" customHeight="1" thickBot="1" x14ac:dyDescent="0.3">
      <c r="B102" s="41"/>
      <c r="C102" s="42"/>
      <c r="D102" s="42"/>
      <c r="E102" s="42"/>
      <c r="F102" s="43"/>
      <c r="G102" s="43"/>
      <c r="H102" s="43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7"/>
      <c r="AA102" s="653"/>
    </row>
    <row r="103" spans="2:27" ht="10.199999999999999" customHeight="1" x14ac:dyDescent="0.25">
      <c r="AA103" s="653"/>
    </row>
    <row r="104" spans="2:27" ht="10.199999999999999" customHeight="1" x14ac:dyDescent="0.25">
      <c r="B104" s="530" t="s">
        <v>181</v>
      </c>
      <c r="C104" s="530"/>
      <c r="D104" s="530"/>
      <c r="E104" s="530"/>
      <c r="F104" s="530"/>
      <c r="G104" s="530"/>
      <c r="AA104" s="653"/>
    </row>
    <row r="105" spans="2:27" ht="10.199999999999999" customHeight="1" x14ac:dyDescent="0.25">
      <c r="B105" s="530"/>
      <c r="C105" s="530"/>
      <c r="D105" s="530"/>
      <c r="E105" s="530"/>
      <c r="F105" s="530"/>
      <c r="G105" s="530"/>
      <c r="AA105" s="653"/>
    </row>
    <row r="106" spans="2:27" ht="10.199999999999999" customHeight="1" x14ac:dyDescent="0.25">
      <c r="AA106" s="653"/>
    </row>
    <row r="107" spans="2:27" ht="10.199999999999999" customHeight="1" x14ac:dyDescent="0.25">
      <c r="AA107" s="653"/>
    </row>
    <row r="108" spans="2:27" ht="10.199999999999999" customHeight="1" x14ac:dyDescent="0.25">
      <c r="AA108" s="653"/>
    </row>
    <row r="109" spans="2:27" ht="10.199999999999999" customHeight="1" x14ac:dyDescent="0.25">
      <c r="AA109" s="653"/>
    </row>
    <row r="110" spans="2:27" ht="10.199999999999999" customHeight="1" x14ac:dyDescent="0.25">
      <c r="AA110" s="653"/>
    </row>
    <row r="111" spans="2:27" ht="10.199999999999999" customHeight="1" x14ac:dyDescent="0.25">
      <c r="AA111" s="653"/>
    </row>
    <row r="112" spans="2:27" ht="10.199999999999999" customHeight="1" x14ac:dyDescent="0.25">
      <c r="AA112" s="653"/>
    </row>
    <row r="113" spans="27:27" ht="10.199999999999999" customHeight="1" x14ac:dyDescent="0.25">
      <c r="AA113" s="653"/>
    </row>
    <row r="114" spans="27:27" ht="10.199999999999999" customHeight="1" x14ac:dyDescent="0.25">
      <c r="AA114" s="653"/>
    </row>
    <row r="115" spans="27:27" ht="10.199999999999999" customHeight="1" x14ac:dyDescent="0.25"/>
    <row r="116" spans="27:27" ht="10.199999999999999" customHeight="1" x14ac:dyDescent="0.25"/>
    <row r="117" spans="27:27" ht="10.199999999999999" customHeight="1" x14ac:dyDescent="0.25"/>
  </sheetData>
  <sheetProtection algorithmName="SHA-512" hashValue="YudM2NBWEbluj0/UJAB4ij9GNFIx6pL3GVa9lS504thoKeXMSzioQUo5oz/wZDh4TZ84aFkzWG7AgAD8Sth2mw==" saltValue="YKCOIy2I/MPBuc0eZWReuA==" spinCount="100000" sheet="1" selectLockedCells="1"/>
  <mergeCells count="82">
    <mergeCell ref="AA1:AA114"/>
    <mergeCell ref="V4:Y5"/>
    <mergeCell ref="V2:Y3"/>
    <mergeCell ref="AB73:AC73"/>
    <mergeCell ref="B7:Y8"/>
    <mergeCell ref="B9:Y10"/>
    <mergeCell ref="B11:Y12"/>
    <mergeCell ref="B15:Y16"/>
    <mergeCell ref="B17:Y18"/>
    <mergeCell ref="B21:Y22"/>
    <mergeCell ref="B19:J20"/>
    <mergeCell ref="K19:M20"/>
    <mergeCell ref="N19:Y20"/>
    <mergeCell ref="B25:J26"/>
    <mergeCell ref="B28:D29"/>
    <mergeCell ref="E28:F29"/>
    <mergeCell ref="G28:I29"/>
    <mergeCell ref="J28:K29"/>
    <mergeCell ref="L28:N29"/>
    <mergeCell ref="O28:P29"/>
    <mergeCell ref="Q28:Y29"/>
    <mergeCell ref="G33:I34"/>
    <mergeCell ref="J33:K34"/>
    <mergeCell ref="L33:N34"/>
    <mergeCell ref="O33:P34"/>
    <mergeCell ref="Q33:Y34"/>
    <mergeCell ref="Q40:Y40"/>
    <mergeCell ref="B30:D30"/>
    <mergeCell ref="B35:D35"/>
    <mergeCell ref="B40:D40"/>
    <mergeCell ref="B44:Y45"/>
    <mergeCell ref="Q35:Y35"/>
    <mergeCell ref="B38:D39"/>
    <mergeCell ref="E38:F39"/>
    <mergeCell ref="G38:I39"/>
    <mergeCell ref="J38:K39"/>
    <mergeCell ref="L38:N39"/>
    <mergeCell ref="O38:P39"/>
    <mergeCell ref="Q38:Y39"/>
    <mergeCell ref="Q30:Y30"/>
    <mergeCell ref="B33:D34"/>
    <mergeCell ref="E33:F34"/>
    <mergeCell ref="B46:Y47"/>
    <mergeCell ref="B48:Y49"/>
    <mergeCell ref="B52:Y53"/>
    <mergeCell ref="B54:Y55"/>
    <mergeCell ref="C57:Y58"/>
    <mergeCell ref="B57:B58"/>
    <mergeCell ref="B60:Y61"/>
    <mergeCell ref="B68:Y69"/>
    <mergeCell ref="B76:Y77"/>
    <mergeCell ref="B71:D72"/>
    <mergeCell ref="E71:F72"/>
    <mergeCell ref="G71:I72"/>
    <mergeCell ref="J71:K72"/>
    <mergeCell ref="B73:D73"/>
    <mergeCell ref="L71:W72"/>
    <mergeCell ref="L73:W73"/>
    <mergeCell ref="X71:X72"/>
    <mergeCell ref="B65:Y66"/>
    <mergeCell ref="M63:Y64"/>
    <mergeCell ref="C63:H64"/>
    <mergeCell ref="B63:B64"/>
    <mergeCell ref="I63:L64"/>
    <mergeCell ref="R91:W92"/>
    <mergeCell ref="B94:G94"/>
    <mergeCell ref="J94:O94"/>
    <mergeCell ref="R94:W94"/>
    <mergeCell ref="T99:V100"/>
    <mergeCell ref="B96:F97"/>
    <mergeCell ref="G96:P97"/>
    <mergeCell ref="B99:D100"/>
    <mergeCell ref="E99:G100"/>
    <mergeCell ref="H99:N100"/>
    <mergeCell ref="P99:S100"/>
    <mergeCell ref="B79:O80"/>
    <mergeCell ref="B83:O84"/>
    <mergeCell ref="C81:J81"/>
    <mergeCell ref="C85:J85"/>
    <mergeCell ref="B104:G105"/>
    <mergeCell ref="B91:G92"/>
    <mergeCell ref="J91:O92"/>
  </mergeCells>
  <pageMargins left="0.7" right="0.7" top="0.78740157499999996" bottom="0.78740157499999996" header="0.3" footer="0.3"/>
  <pageSetup paperSize="9" scale="72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>
    <tabColor theme="3" tint="0.39997558519241921"/>
  </sheetPr>
  <dimension ref="A1:AL131"/>
  <sheetViews>
    <sheetView showGridLines="0" zoomScaleNormal="100" workbookViewId="0">
      <selection activeCell="S95" sqref="S95:U96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652" t="s">
        <v>466</v>
      </c>
    </row>
    <row r="2" spans="1:27" ht="10.199999999999999" customHeight="1" x14ac:dyDescent="0.25">
      <c r="A2" s="50"/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183</v>
      </c>
      <c r="W2" s="530"/>
      <c r="X2" s="530"/>
      <c r="Y2" s="530"/>
      <c r="Z2" s="50"/>
      <c r="AA2" s="653"/>
    </row>
    <row r="3" spans="1:27" ht="10.199999999999999" customHeight="1" x14ac:dyDescent="0.25">
      <c r="A3" s="50"/>
      <c r="B3" s="663"/>
      <c r="C3" s="664"/>
      <c r="D3" s="50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Z3" s="50"/>
      <c r="AA3" s="653"/>
    </row>
    <row r="4" spans="1:27" ht="10.199999999999999" customHeight="1" x14ac:dyDescent="0.25">
      <c r="A4" s="50"/>
      <c r="B4" s="1015" t="s">
        <v>18</v>
      </c>
      <c r="C4" s="1015"/>
      <c r="D4" s="1015"/>
      <c r="E4" s="1016" t="s">
        <v>43</v>
      </c>
      <c r="F4" s="590"/>
      <c r="G4" s="590"/>
      <c r="I4" s="1089" t="s">
        <v>435</v>
      </c>
      <c r="J4" s="1090"/>
      <c r="K4" s="1090"/>
      <c r="L4" s="1090"/>
      <c r="M4" s="1090"/>
      <c r="N4" s="1090"/>
      <c r="O4" s="1090"/>
      <c r="P4" s="1090"/>
      <c r="Q4" s="1090"/>
      <c r="R4" s="1090"/>
      <c r="S4" s="1090"/>
      <c r="Z4" s="50"/>
      <c r="AA4" s="653"/>
    </row>
    <row r="5" spans="1:27" ht="10.199999999999999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653"/>
    </row>
    <row r="6" spans="1:27" ht="9.6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653"/>
    </row>
    <row r="7" spans="1:27" ht="10.199999999999999" customHeight="1" x14ac:dyDescent="0.3">
      <c r="A7" s="50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653"/>
    </row>
    <row r="8" spans="1:27" ht="10.199999999999999" customHeight="1" x14ac:dyDescent="0.25">
      <c r="A8" s="50"/>
      <c r="B8" s="1091" t="s">
        <v>472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683"/>
      <c r="R8" s="683"/>
      <c r="S8" s="683"/>
      <c r="T8" s="683"/>
      <c r="U8" s="683"/>
      <c r="V8" s="683"/>
      <c r="W8" s="683"/>
      <c r="X8" s="683"/>
      <c r="Y8" s="683"/>
      <c r="Z8" s="54"/>
      <c r="AA8" s="653"/>
    </row>
    <row r="9" spans="1:27" ht="10.199999999999999" customHeight="1" x14ac:dyDescent="0.25">
      <c r="A9" s="50"/>
      <c r="B9" s="683"/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55"/>
      <c r="AA9" s="653"/>
    </row>
    <row r="10" spans="1:27" ht="10.199999999999999" customHeight="1" x14ac:dyDescent="0.25">
      <c r="A10" s="50"/>
      <c r="B10" s="1092" t="s">
        <v>184</v>
      </c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1"/>
      <c r="Z10" s="55"/>
      <c r="AA10" s="653"/>
    </row>
    <row r="11" spans="1:27" ht="10.199999999999999" customHeight="1" x14ac:dyDescent="0.25">
      <c r="A11" s="50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1"/>
      <c r="Z11" s="56"/>
      <c r="AA11" s="653"/>
    </row>
    <row r="12" spans="1:27" ht="10.199999999999999" customHeight="1" x14ac:dyDescent="0.25">
      <c r="A12" s="50"/>
      <c r="B12" s="1091" t="s">
        <v>204</v>
      </c>
      <c r="C12" s="683"/>
      <c r="D12" s="683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3"/>
      <c r="U12" s="683"/>
      <c r="V12" s="683"/>
      <c r="W12" s="683"/>
      <c r="X12" s="683"/>
      <c r="Y12" s="683"/>
      <c r="Z12" s="56"/>
      <c r="AA12" s="653"/>
    </row>
    <row r="13" spans="1:27" ht="10.199999999999999" customHeight="1" x14ac:dyDescent="0.25">
      <c r="A13" s="50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683"/>
      <c r="V13" s="683"/>
      <c r="W13" s="683"/>
      <c r="X13" s="683"/>
      <c r="Y13" s="683"/>
      <c r="Z13" s="50"/>
      <c r="AA13" s="653"/>
    </row>
    <row r="14" spans="1:27" ht="10.199999999999999" customHeigh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653"/>
    </row>
    <row r="15" spans="1:27" ht="10.199999999999999" customHeight="1" x14ac:dyDescent="0.25">
      <c r="A15" s="15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8"/>
      <c r="M15" s="15"/>
      <c r="N15" s="15"/>
      <c r="O15" s="15"/>
      <c r="P15" s="15"/>
      <c r="Q15" s="58"/>
      <c r="R15" s="15"/>
      <c r="S15" s="15"/>
      <c r="T15" s="15"/>
      <c r="U15" s="15"/>
      <c r="V15" s="15"/>
      <c r="W15" s="58"/>
      <c r="X15" s="15"/>
      <c r="Y15" s="15"/>
      <c r="Z15" s="58"/>
      <c r="AA15" s="653"/>
    </row>
    <row r="16" spans="1:27" ht="10.199999999999999" customHeight="1" x14ac:dyDescent="0.25">
      <c r="A16" s="15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653"/>
    </row>
    <row r="17" spans="1:29" ht="10.199999999999999" customHeight="1" x14ac:dyDescent="0.25">
      <c r="A17" s="50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653"/>
    </row>
    <row r="18" spans="1:29" ht="10.199999999999999" customHeight="1" x14ac:dyDescent="0.2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15"/>
      <c r="AA18" s="653"/>
    </row>
    <row r="19" spans="1:29" ht="10.199999999999999" customHeight="1" x14ac:dyDescent="0.25">
      <c r="A19" s="59"/>
      <c r="B19" s="798" t="s">
        <v>24</v>
      </c>
      <c r="C19" s="1104" t="s">
        <v>41</v>
      </c>
      <c r="D19" s="1135"/>
      <c r="E19" s="1135"/>
      <c r="F19" s="1135"/>
      <c r="G19" s="1135"/>
      <c r="H19" s="1135"/>
      <c r="I19" s="1136"/>
      <c r="J19" s="1104" t="s">
        <v>42</v>
      </c>
      <c r="K19" s="1105"/>
      <c r="L19" s="1105"/>
      <c r="M19" s="1105"/>
      <c r="N19" s="1106"/>
      <c r="O19" s="1113" t="s">
        <v>40</v>
      </c>
      <c r="P19" s="1114"/>
      <c r="Q19" s="1115"/>
      <c r="R19" s="1113" t="s">
        <v>185</v>
      </c>
      <c r="S19" s="1114"/>
      <c r="T19" s="1114"/>
      <c r="U19" s="1114"/>
      <c r="V19" s="1122"/>
      <c r="W19" s="155"/>
      <c r="X19" s="60"/>
      <c r="Y19" s="60"/>
      <c r="Z19" s="15"/>
      <c r="AA19" s="653"/>
    </row>
    <row r="20" spans="1:29" ht="10.199999999999999" customHeight="1" x14ac:dyDescent="0.25">
      <c r="A20" s="59"/>
      <c r="B20" s="799"/>
      <c r="C20" s="1137"/>
      <c r="D20" s="1138"/>
      <c r="E20" s="1138"/>
      <c r="F20" s="1138"/>
      <c r="G20" s="1138"/>
      <c r="H20" s="1138"/>
      <c r="I20" s="1139"/>
      <c r="J20" s="1107"/>
      <c r="K20" s="1108"/>
      <c r="L20" s="1108"/>
      <c r="M20" s="1108"/>
      <c r="N20" s="1109"/>
      <c r="O20" s="1116"/>
      <c r="P20" s="1117"/>
      <c r="Q20" s="1118"/>
      <c r="R20" s="1116"/>
      <c r="S20" s="1117"/>
      <c r="T20" s="1117"/>
      <c r="U20" s="1117"/>
      <c r="V20" s="1123"/>
      <c r="W20" s="155"/>
      <c r="X20" s="60"/>
      <c r="Y20" s="60"/>
      <c r="Z20" s="15"/>
      <c r="AA20" s="653"/>
    </row>
    <row r="21" spans="1:29" ht="10.199999999999999" customHeight="1" x14ac:dyDescent="0.25">
      <c r="A21" s="59"/>
      <c r="B21" s="800"/>
      <c r="C21" s="1140"/>
      <c r="D21" s="1141"/>
      <c r="E21" s="1141"/>
      <c r="F21" s="1141"/>
      <c r="G21" s="1141"/>
      <c r="H21" s="1141"/>
      <c r="I21" s="1142"/>
      <c r="J21" s="1110"/>
      <c r="K21" s="1111"/>
      <c r="L21" s="1111"/>
      <c r="M21" s="1111"/>
      <c r="N21" s="1112"/>
      <c r="O21" s="1119"/>
      <c r="P21" s="1120"/>
      <c r="Q21" s="1121"/>
      <c r="R21" s="1119"/>
      <c r="S21" s="1120"/>
      <c r="T21" s="1120"/>
      <c r="U21" s="1120"/>
      <c r="V21" s="1124"/>
      <c r="W21" s="155"/>
      <c r="X21" s="60"/>
      <c r="Y21" s="60"/>
      <c r="Z21" s="15"/>
      <c r="AA21" s="653"/>
    </row>
    <row r="22" spans="1:29" ht="10.199999999999999" customHeight="1" x14ac:dyDescent="0.25">
      <c r="A22" s="59"/>
      <c r="B22" s="759">
        <v>1</v>
      </c>
      <c r="C22" s="1096"/>
      <c r="D22" s="1097"/>
      <c r="E22" s="1097"/>
      <c r="F22" s="1097"/>
      <c r="G22" s="1097"/>
      <c r="H22" s="1097"/>
      <c r="I22" s="1097"/>
      <c r="J22" s="1096"/>
      <c r="K22" s="1125"/>
      <c r="L22" s="1125"/>
      <c r="M22" s="1125"/>
      <c r="N22" s="1126"/>
      <c r="O22" s="1147"/>
      <c r="P22" s="1125"/>
      <c r="Q22" s="1126"/>
      <c r="R22" s="1096"/>
      <c r="S22" s="1125"/>
      <c r="T22" s="1125"/>
      <c r="U22" s="1125"/>
      <c r="V22" s="1143"/>
      <c r="W22" s="155"/>
      <c r="X22" s="60"/>
      <c r="Y22" s="60"/>
      <c r="Z22" s="15"/>
      <c r="AA22" s="653"/>
    </row>
    <row r="23" spans="1:29" ht="10.199999999999999" customHeight="1" x14ac:dyDescent="0.25">
      <c r="A23" s="59"/>
      <c r="B23" s="1103"/>
      <c r="C23" s="1098"/>
      <c r="D23" s="1099"/>
      <c r="E23" s="1099"/>
      <c r="F23" s="1099"/>
      <c r="G23" s="1099"/>
      <c r="H23" s="1099"/>
      <c r="I23" s="1099"/>
      <c r="J23" s="1127"/>
      <c r="K23" s="676"/>
      <c r="L23" s="676"/>
      <c r="M23" s="676"/>
      <c r="N23" s="1128"/>
      <c r="O23" s="1127"/>
      <c r="P23" s="676"/>
      <c r="Q23" s="1128"/>
      <c r="R23" s="1127"/>
      <c r="S23" s="676"/>
      <c r="T23" s="676"/>
      <c r="U23" s="676"/>
      <c r="V23" s="1144"/>
      <c r="W23" s="155"/>
      <c r="X23" s="60"/>
      <c r="Y23" s="60"/>
      <c r="Z23" s="15"/>
      <c r="AA23" s="653"/>
    </row>
    <row r="24" spans="1:29" ht="10.199999999999999" customHeight="1" x14ac:dyDescent="0.25">
      <c r="A24" s="59"/>
      <c r="B24" s="760"/>
      <c r="C24" s="1100"/>
      <c r="D24" s="1101"/>
      <c r="E24" s="1101"/>
      <c r="F24" s="1101"/>
      <c r="G24" s="1101"/>
      <c r="H24" s="1101"/>
      <c r="I24" s="1101"/>
      <c r="J24" s="1129"/>
      <c r="K24" s="1130"/>
      <c r="L24" s="1130"/>
      <c r="M24" s="1130"/>
      <c r="N24" s="1131"/>
      <c r="O24" s="1129"/>
      <c r="P24" s="1130"/>
      <c r="Q24" s="1131"/>
      <c r="R24" s="1145"/>
      <c r="S24" s="1146"/>
      <c r="T24" s="1146"/>
      <c r="U24" s="1146"/>
      <c r="V24" s="1146"/>
      <c r="W24" s="155"/>
      <c r="X24" s="60"/>
      <c r="Y24" s="60"/>
      <c r="Z24" s="15"/>
      <c r="AA24" s="653"/>
    </row>
    <row r="25" spans="1:29" ht="10.199999999999999" customHeight="1" x14ac:dyDescent="0.25">
      <c r="A25" s="59"/>
      <c r="B25" s="1102">
        <v>2</v>
      </c>
      <c r="C25" s="1096"/>
      <c r="D25" s="1097"/>
      <c r="E25" s="1097"/>
      <c r="F25" s="1097"/>
      <c r="G25" s="1097"/>
      <c r="H25" s="1097"/>
      <c r="I25" s="1097"/>
      <c r="J25" s="1096"/>
      <c r="K25" s="1125"/>
      <c r="L25" s="1125"/>
      <c r="M25" s="1125"/>
      <c r="N25" s="1126"/>
      <c r="O25" s="1147"/>
      <c r="P25" s="1125"/>
      <c r="Q25" s="1126"/>
      <c r="R25" s="1096"/>
      <c r="S25" s="1125"/>
      <c r="T25" s="1125"/>
      <c r="U25" s="1125"/>
      <c r="V25" s="1143"/>
      <c r="W25" s="155"/>
      <c r="X25" s="60"/>
      <c r="Y25" s="60"/>
      <c r="Z25" s="15"/>
      <c r="AA25" s="653"/>
    </row>
    <row r="26" spans="1:29" ht="10.199999999999999" customHeight="1" x14ac:dyDescent="0.25">
      <c r="A26" s="59"/>
      <c r="B26" s="1103"/>
      <c r="C26" s="1098"/>
      <c r="D26" s="1099"/>
      <c r="E26" s="1099"/>
      <c r="F26" s="1099"/>
      <c r="G26" s="1099"/>
      <c r="H26" s="1099"/>
      <c r="I26" s="1099"/>
      <c r="J26" s="1127"/>
      <c r="K26" s="676"/>
      <c r="L26" s="676"/>
      <c r="M26" s="676"/>
      <c r="N26" s="1128"/>
      <c r="O26" s="1127"/>
      <c r="P26" s="676"/>
      <c r="Q26" s="1128"/>
      <c r="R26" s="1127"/>
      <c r="S26" s="676"/>
      <c r="T26" s="676"/>
      <c r="U26" s="676"/>
      <c r="V26" s="1144"/>
      <c r="W26" s="155"/>
      <c r="X26" s="60"/>
      <c r="Y26" s="60"/>
      <c r="Z26" s="15"/>
      <c r="AA26" s="653"/>
    </row>
    <row r="27" spans="1:29" ht="10.199999999999999" customHeight="1" x14ac:dyDescent="0.25">
      <c r="A27" s="59"/>
      <c r="B27" s="760"/>
      <c r="C27" s="1100"/>
      <c r="D27" s="1101"/>
      <c r="E27" s="1101"/>
      <c r="F27" s="1101"/>
      <c r="G27" s="1101"/>
      <c r="H27" s="1101"/>
      <c r="I27" s="1101"/>
      <c r="J27" s="1129"/>
      <c r="K27" s="1130"/>
      <c r="L27" s="1130"/>
      <c r="M27" s="1130"/>
      <c r="N27" s="1131"/>
      <c r="O27" s="1129"/>
      <c r="P27" s="1130"/>
      <c r="Q27" s="1131"/>
      <c r="R27" s="1145"/>
      <c r="S27" s="1146"/>
      <c r="T27" s="1146"/>
      <c r="U27" s="1146"/>
      <c r="V27" s="1146"/>
      <c r="W27" s="155"/>
      <c r="X27" s="60"/>
      <c r="Y27" s="60"/>
      <c r="Z27" s="15"/>
      <c r="AA27" s="653"/>
    </row>
    <row r="28" spans="1:29" ht="10.199999999999999" customHeight="1" x14ac:dyDescent="0.25">
      <c r="A28" s="59"/>
      <c r="B28" s="1102">
        <v>3</v>
      </c>
      <c r="C28" s="1096"/>
      <c r="D28" s="1097"/>
      <c r="E28" s="1097"/>
      <c r="F28" s="1097"/>
      <c r="G28" s="1097"/>
      <c r="H28" s="1097"/>
      <c r="I28" s="1097"/>
      <c r="J28" s="1096"/>
      <c r="K28" s="1125"/>
      <c r="L28" s="1125"/>
      <c r="M28" s="1125"/>
      <c r="N28" s="1126"/>
      <c r="O28" s="1147"/>
      <c r="P28" s="1125"/>
      <c r="Q28" s="1126"/>
      <c r="R28" s="1096"/>
      <c r="S28" s="1125"/>
      <c r="T28" s="1125"/>
      <c r="U28" s="1125"/>
      <c r="V28" s="1143"/>
      <c r="W28" s="155"/>
      <c r="X28" s="60"/>
      <c r="Y28" s="60"/>
      <c r="Z28" s="15"/>
      <c r="AA28" s="653"/>
      <c r="AB28" s="143"/>
      <c r="AC28" s="143"/>
    </row>
    <row r="29" spans="1:29" ht="10.199999999999999" customHeight="1" x14ac:dyDescent="0.25">
      <c r="A29" s="59"/>
      <c r="B29" s="1103"/>
      <c r="C29" s="1098"/>
      <c r="D29" s="1099"/>
      <c r="E29" s="1099"/>
      <c r="F29" s="1099"/>
      <c r="G29" s="1099"/>
      <c r="H29" s="1099"/>
      <c r="I29" s="1099"/>
      <c r="J29" s="1127"/>
      <c r="K29" s="676"/>
      <c r="L29" s="676"/>
      <c r="M29" s="676"/>
      <c r="N29" s="1128"/>
      <c r="O29" s="1127"/>
      <c r="P29" s="676"/>
      <c r="Q29" s="1128"/>
      <c r="R29" s="1127"/>
      <c r="S29" s="676"/>
      <c r="T29" s="676"/>
      <c r="U29" s="676"/>
      <c r="V29" s="1144"/>
      <c r="W29" s="155"/>
      <c r="X29" s="60"/>
      <c r="Y29" s="60"/>
      <c r="Z29" s="15"/>
      <c r="AA29" s="653"/>
    </row>
    <row r="30" spans="1:29" ht="10.199999999999999" customHeight="1" x14ac:dyDescent="0.25">
      <c r="A30" s="59"/>
      <c r="B30" s="760"/>
      <c r="C30" s="1100"/>
      <c r="D30" s="1101"/>
      <c r="E30" s="1101"/>
      <c r="F30" s="1101"/>
      <c r="G30" s="1101"/>
      <c r="H30" s="1101"/>
      <c r="I30" s="1101"/>
      <c r="J30" s="1129"/>
      <c r="K30" s="1130"/>
      <c r="L30" s="1130"/>
      <c r="M30" s="1130"/>
      <c r="N30" s="1131"/>
      <c r="O30" s="1129"/>
      <c r="P30" s="1130"/>
      <c r="Q30" s="1131"/>
      <c r="R30" s="1145"/>
      <c r="S30" s="1146"/>
      <c r="T30" s="1146"/>
      <c r="U30" s="1146"/>
      <c r="V30" s="1146"/>
      <c r="W30" s="155"/>
      <c r="X30" s="60"/>
      <c r="Y30" s="60"/>
      <c r="Z30" s="15"/>
      <c r="AA30" s="653"/>
    </row>
    <row r="31" spans="1:29" ht="10.199999999999999" customHeight="1" x14ac:dyDescent="0.25">
      <c r="A31" s="59"/>
      <c r="B31" s="1102">
        <v>4</v>
      </c>
      <c r="C31" s="1096"/>
      <c r="D31" s="1097"/>
      <c r="E31" s="1097"/>
      <c r="F31" s="1097"/>
      <c r="G31" s="1097"/>
      <c r="H31" s="1097"/>
      <c r="I31" s="1097"/>
      <c r="J31" s="1096"/>
      <c r="K31" s="1125"/>
      <c r="L31" s="1125"/>
      <c r="M31" s="1125"/>
      <c r="N31" s="1126"/>
      <c r="O31" s="1147"/>
      <c r="P31" s="1125"/>
      <c r="Q31" s="1126"/>
      <c r="R31" s="1096"/>
      <c r="S31" s="1125"/>
      <c r="T31" s="1125"/>
      <c r="U31" s="1125"/>
      <c r="V31" s="1143"/>
      <c r="W31" s="155"/>
      <c r="X31" s="60"/>
      <c r="Y31" s="60"/>
      <c r="Z31" s="15"/>
      <c r="AA31" s="653"/>
    </row>
    <row r="32" spans="1:29" ht="10.199999999999999" customHeight="1" x14ac:dyDescent="0.25">
      <c r="A32" s="59"/>
      <c r="B32" s="1103"/>
      <c r="C32" s="1098"/>
      <c r="D32" s="1099"/>
      <c r="E32" s="1099"/>
      <c r="F32" s="1099"/>
      <c r="G32" s="1099"/>
      <c r="H32" s="1099"/>
      <c r="I32" s="1099"/>
      <c r="J32" s="1127"/>
      <c r="K32" s="676"/>
      <c r="L32" s="676"/>
      <c r="M32" s="676"/>
      <c r="N32" s="1128"/>
      <c r="O32" s="1127"/>
      <c r="P32" s="676"/>
      <c r="Q32" s="1128"/>
      <c r="R32" s="1127"/>
      <c r="S32" s="676"/>
      <c r="T32" s="676"/>
      <c r="U32" s="676"/>
      <c r="V32" s="1144"/>
      <c r="W32" s="155"/>
      <c r="X32" s="60"/>
      <c r="Y32" s="60"/>
      <c r="Z32" s="15"/>
      <c r="AA32" s="653"/>
    </row>
    <row r="33" spans="1:27" ht="10.199999999999999" customHeight="1" x14ac:dyDescent="0.25">
      <c r="A33" s="59"/>
      <c r="B33" s="760"/>
      <c r="C33" s="1100"/>
      <c r="D33" s="1101"/>
      <c r="E33" s="1101"/>
      <c r="F33" s="1101"/>
      <c r="G33" s="1101"/>
      <c r="H33" s="1101"/>
      <c r="I33" s="1101"/>
      <c r="J33" s="1129"/>
      <c r="K33" s="1130"/>
      <c r="L33" s="1130"/>
      <c r="M33" s="1130"/>
      <c r="N33" s="1131"/>
      <c r="O33" s="1129"/>
      <c r="P33" s="1130"/>
      <c r="Q33" s="1131"/>
      <c r="R33" s="1145"/>
      <c r="S33" s="1146"/>
      <c r="T33" s="1146"/>
      <c r="U33" s="1146"/>
      <c r="V33" s="1146"/>
      <c r="W33" s="155"/>
      <c r="X33" s="60"/>
      <c r="Y33" s="60"/>
      <c r="Z33" s="15"/>
      <c r="AA33" s="653"/>
    </row>
    <row r="34" spans="1:27" ht="10.199999999999999" customHeight="1" x14ac:dyDescent="0.25">
      <c r="A34" s="59"/>
      <c r="B34" s="1102">
        <v>5</v>
      </c>
      <c r="C34" s="1096"/>
      <c r="D34" s="1097"/>
      <c r="E34" s="1097"/>
      <c r="F34" s="1097"/>
      <c r="G34" s="1097"/>
      <c r="H34" s="1097"/>
      <c r="I34" s="1097"/>
      <c r="J34" s="1096"/>
      <c r="K34" s="1125"/>
      <c r="L34" s="1125"/>
      <c r="M34" s="1125"/>
      <c r="N34" s="1126"/>
      <c r="O34" s="1147"/>
      <c r="P34" s="1125"/>
      <c r="Q34" s="1126"/>
      <c r="R34" s="1096"/>
      <c r="S34" s="1125"/>
      <c r="T34" s="1125"/>
      <c r="U34" s="1125"/>
      <c r="V34" s="1143"/>
      <c r="W34" s="155"/>
      <c r="X34" s="60"/>
      <c r="Y34" s="60"/>
      <c r="Z34" s="15"/>
      <c r="AA34" s="653"/>
    </row>
    <row r="35" spans="1:27" ht="10.199999999999999" customHeight="1" x14ac:dyDescent="0.25">
      <c r="A35" s="59"/>
      <c r="B35" s="1103"/>
      <c r="C35" s="1098"/>
      <c r="D35" s="1099"/>
      <c r="E35" s="1099"/>
      <c r="F35" s="1099"/>
      <c r="G35" s="1099"/>
      <c r="H35" s="1099"/>
      <c r="I35" s="1099"/>
      <c r="J35" s="1127"/>
      <c r="K35" s="676"/>
      <c r="L35" s="676"/>
      <c r="M35" s="676"/>
      <c r="N35" s="1128"/>
      <c r="O35" s="1127"/>
      <c r="P35" s="676"/>
      <c r="Q35" s="1128"/>
      <c r="R35" s="1127"/>
      <c r="S35" s="676"/>
      <c r="T35" s="676"/>
      <c r="U35" s="676"/>
      <c r="V35" s="1144"/>
      <c r="W35" s="155"/>
      <c r="X35" s="60"/>
      <c r="Y35" s="60"/>
      <c r="Z35" s="15"/>
      <c r="AA35" s="653"/>
    </row>
    <row r="36" spans="1:27" ht="10.199999999999999" customHeight="1" x14ac:dyDescent="0.25">
      <c r="A36" s="59"/>
      <c r="B36" s="760"/>
      <c r="C36" s="1100"/>
      <c r="D36" s="1101"/>
      <c r="E36" s="1101"/>
      <c r="F36" s="1101"/>
      <c r="G36" s="1101"/>
      <c r="H36" s="1101"/>
      <c r="I36" s="1101"/>
      <c r="J36" s="1129"/>
      <c r="K36" s="1130"/>
      <c r="L36" s="1130"/>
      <c r="M36" s="1130"/>
      <c r="N36" s="1131"/>
      <c r="O36" s="1129"/>
      <c r="P36" s="1130"/>
      <c r="Q36" s="1131"/>
      <c r="R36" s="1145"/>
      <c r="S36" s="1146"/>
      <c r="T36" s="1146"/>
      <c r="U36" s="1146"/>
      <c r="V36" s="1146"/>
      <c r="W36" s="155"/>
      <c r="X36" s="60"/>
      <c r="Y36" s="60"/>
      <c r="Z36" s="15"/>
      <c r="AA36" s="653"/>
    </row>
    <row r="37" spans="1:27" ht="10.199999999999999" customHeight="1" x14ac:dyDescent="0.25">
      <c r="A37" s="59"/>
      <c r="B37" s="1102">
        <v>6</v>
      </c>
      <c r="C37" s="1096"/>
      <c r="D37" s="1097"/>
      <c r="E37" s="1097"/>
      <c r="F37" s="1097"/>
      <c r="G37" s="1097"/>
      <c r="H37" s="1097"/>
      <c r="I37" s="1097"/>
      <c r="J37" s="1096"/>
      <c r="K37" s="1125"/>
      <c r="L37" s="1125"/>
      <c r="M37" s="1125"/>
      <c r="N37" s="1126"/>
      <c r="O37" s="1147"/>
      <c r="P37" s="1125"/>
      <c r="Q37" s="1126"/>
      <c r="R37" s="1096"/>
      <c r="S37" s="1125"/>
      <c r="T37" s="1125"/>
      <c r="U37" s="1125"/>
      <c r="V37" s="1143"/>
      <c r="W37" s="155"/>
      <c r="X37" s="60"/>
      <c r="Y37" s="60"/>
      <c r="Z37" s="15"/>
      <c r="AA37" s="653"/>
    </row>
    <row r="38" spans="1:27" ht="10.199999999999999" customHeight="1" x14ac:dyDescent="0.25">
      <c r="A38" s="59"/>
      <c r="B38" s="1103"/>
      <c r="C38" s="1098"/>
      <c r="D38" s="1099"/>
      <c r="E38" s="1099"/>
      <c r="F38" s="1099"/>
      <c r="G38" s="1099"/>
      <c r="H38" s="1099"/>
      <c r="I38" s="1099"/>
      <c r="J38" s="1127"/>
      <c r="K38" s="676"/>
      <c r="L38" s="676"/>
      <c r="M38" s="676"/>
      <c r="N38" s="1128"/>
      <c r="O38" s="1127"/>
      <c r="P38" s="676"/>
      <c r="Q38" s="1128"/>
      <c r="R38" s="1127"/>
      <c r="S38" s="676"/>
      <c r="T38" s="676"/>
      <c r="U38" s="676"/>
      <c r="V38" s="1144"/>
      <c r="W38" s="155"/>
      <c r="X38" s="60"/>
      <c r="Y38" s="60"/>
      <c r="Z38" s="15"/>
      <c r="AA38" s="653"/>
    </row>
    <row r="39" spans="1:27" ht="10.199999999999999" customHeight="1" x14ac:dyDescent="0.25">
      <c r="A39" s="59"/>
      <c r="B39" s="760"/>
      <c r="C39" s="1100"/>
      <c r="D39" s="1101"/>
      <c r="E39" s="1101"/>
      <c r="F39" s="1101"/>
      <c r="G39" s="1101"/>
      <c r="H39" s="1101"/>
      <c r="I39" s="1101"/>
      <c r="J39" s="1129"/>
      <c r="K39" s="1130"/>
      <c r="L39" s="1130"/>
      <c r="M39" s="1130"/>
      <c r="N39" s="1131"/>
      <c r="O39" s="1129"/>
      <c r="P39" s="1130"/>
      <c r="Q39" s="1131"/>
      <c r="R39" s="1145"/>
      <c r="S39" s="1146"/>
      <c r="T39" s="1146"/>
      <c r="U39" s="1146"/>
      <c r="V39" s="1146"/>
      <c r="W39" s="155"/>
      <c r="X39" s="60"/>
      <c r="Y39" s="60"/>
      <c r="Z39" s="15"/>
      <c r="AA39" s="653"/>
    </row>
    <row r="40" spans="1:27" ht="10.199999999999999" customHeight="1" x14ac:dyDescent="0.25">
      <c r="A40" s="59"/>
      <c r="B40" s="1102">
        <v>7</v>
      </c>
      <c r="C40" s="1096"/>
      <c r="D40" s="1097"/>
      <c r="E40" s="1097"/>
      <c r="F40" s="1097"/>
      <c r="G40" s="1097"/>
      <c r="H40" s="1097"/>
      <c r="I40" s="1097"/>
      <c r="J40" s="1096"/>
      <c r="K40" s="1125"/>
      <c r="L40" s="1125"/>
      <c r="M40" s="1125"/>
      <c r="N40" s="1126"/>
      <c r="O40" s="1147"/>
      <c r="P40" s="1125"/>
      <c r="Q40" s="1126"/>
      <c r="R40" s="1096"/>
      <c r="S40" s="1125"/>
      <c r="T40" s="1125"/>
      <c r="U40" s="1125"/>
      <c r="V40" s="1143"/>
      <c r="W40" s="155"/>
      <c r="X40" s="60"/>
      <c r="Y40" s="60"/>
      <c r="Z40" s="15"/>
      <c r="AA40" s="653"/>
    </row>
    <row r="41" spans="1:27" ht="10.199999999999999" customHeight="1" x14ac:dyDescent="0.25">
      <c r="A41" s="59"/>
      <c r="B41" s="1103"/>
      <c r="C41" s="1098"/>
      <c r="D41" s="1099"/>
      <c r="E41" s="1099"/>
      <c r="F41" s="1099"/>
      <c r="G41" s="1099"/>
      <c r="H41" s="1099"/>
      <c r="I41" s="1099"/>
      <c r="J41" s="1127"/>
      <c r="K41" s="676"/>
      <c r="L41" s="676"/>
      <c r="M41" s="676"/>
      <c r="N41" s="1128"/>
      <c r="O41" s="1127"/>
      <c r="P41" s="676"/>
      <c r="Q41" s="1128"/>
      <c r="R41" s="1127"/>
      <c r="S41" s="676"/>
      <c r="T41" s="676"/>
      <c r="U41" s="676"/>
      <c r="V41" s="1144"/>
      <c r="W41" s="155"/>
      <c r="X41" s="60"/>
      <c r="Y41" s="60"/>
      <c r="Z41" s="15"/>
      <c r="AA41" s="653"/>
    </row>
    <row r="42" spans="1:27" ht="10.199999999999999" customHeight="1" x14ac:dyDescent="0.25">
      <c r="A42" s="59"/>
      <c r="B42" s="760"/>
      <c r="C42" s="1100"/>
      <c r="D42" s="1101"/>
      <c r="E42" s="1101"/>
      <c r="F42" s="1101"/>
      <c r="G42" s="1101"/>
      <c r="H42" s="1101"/>
      <c r="I42" s="1101"/>
      <c r="J42" s="1129"/>
      <c r="K42" s="1130"/>
      <c r="L42" s="1130"/>
      <c r="M42" s="1130"/>
      <c r="N42" s="1131"/>
      <c r="O42" s="1129"/>
      <c r="P42" s="1130"/>
      <c r="Q42" s="1131"/>
      <c r="R42" s="1145"/>
      <c r="S42" s="1146"/>
      <c r="T42" s="1146"/>
      <c r="U42" s="1146"/>
      <c r="V42" s="1146"/>
      <c r="W42" s="155"/>
      <c r="X42" s="60"/>
      <c r="Y42" s="60"/>
      <c r="Z42" s="15"/>
      <c r="AA42" s="653"/>
    </row>
    <row r="43" spans="1:27" ht="10.199999999999999" customHeight="1" x14ac:dyDescent="0.25">
      <c r="A43" s="59"/>
      <c r="B43" s="1102">
        <v>8</v>
      </c>
      <c r="C43" s="1096"/>
      <c r="D43" s="1097"/>
      <c r="E43" s="1097"/>
      <c r="F43" s="1097"/>
      <c r="G43" s="1097"/>
      <c r="H43" s="1097"/>
      <c r="I43" s="1097"/>
      <c r="J43" s="1096"/>
      <c r="K43" s="1125"/>
      <c r="L43" s="1125"/>
      <c r="M43" s="1125"/>
      <c r="N43" s="1126"/>
      <c r="O43" s="1147"/>
      <c r="P43" s="1125"/>
      <c r="Q43" s="1126"/>
      <c r="R43" s="1096"/>
      <c r="S43" s="1125"/>
      <c r="T43" s="1125"/>
      <c r="U43" s="1125"/>
      <c r="V43" s="1143"/>
      <c r="W43" s="155"/>
      <c r="X43" s="60"/>
      <c r="Y43" s="60"/>
      <c r="Z43" s="15"/>
      <c r="AA43" s="653"/>
    </row>
    <row r="44" spans="1:27" ht="10.199999999999999" customHeight="1" x14ac:dyDescent="0.25">
      <c r="A44" s="59"/>
      <c r="B44" s="1103"/>
      <c r="C44" s="1098"/>
      <c r="D44" s="1099"/>
      <c r="E44" s="1099"/>
      <c r="F44" s="1099"/>
      <c r="G44" s="1099"/>
      <c r="H44" s="1099"/>
      <c r="I44" s="1099"/>
      <c r="J44" s="1127"/>
      <c r="K44" s="676"/>
      <c r="L44" s="676"/>
      <c r="M44" s="676"/>
      <c r="N44" s="1128"/>
      <c r="O44" s="1127"/>
      <c r="P44" s="676"/>
      <c r="Q44" s="1128"/>
      <c r="R44" s="1127"/>
      <c r="S44" s="676"/>
      <c r="T44" s="676"/>
      <c r="U44" s="676"/>
      <c r="V44" s="1144"/>
      <c r="W44" s="155"/>
      <c r="X44" s="60"/>
      <c r="Y44" s="60"/>
      <c r="Z44" s="15"/>
      <c r="AA44" s="653"/>
    </row>
    <row r="45" spans="1:27" ht="10.199999999999999" customHeight="1" x14ac:dyDescent="0.25">
      <c r="A45" s="59"/>
      <c r="B45" s="760"/>
      <c r="C45" s="1100"/>
      <c r="D45" s="1101"/>
      <c r="E45" s="1101"/>
      <c r="F45" s="1101"/>
      <c r="G45" s="1101"/>
      <c r="H45" s="1101"/>
      <c r="I45" s="1101"/>
      <c r="J45" s="1129"/>
      <c r="K45" s="1130"/>
      <c r="L45" s="1130"/>
      <c r="M45" s="1130"/>
      <c r="N45" s="1131"/>
      <c r="O45" s="1129"/>
      <c r="P45" s="1130"/>
      <c r="Q45" s="1131"/>
      <c r="R45" s="1145"/>
      <c r="S45" s="1146"/>
      <c r="T45" s="1146"/>
      <c r="U45" s="1146"/>
      <c r="V45" s="1146"/>
      <c r="W45" s="155"/>
      <c r="X45" s="60"/>
      <c r="Y45" s="60"/>
      <c r="Z45" s="15"/>
      <c r="AA45" s="653"/>
    </row>
    <row r="46" spans="1:27" ht="10.199999999999999" customHeight="1" x14ac:dyDescent="0.25">
      <c r="A46" s="59"/>
      <c r="B46" s="1102">
        <v>9</v>
      </c>
      <c r="C46" s="1096"/>
      <c r="D46" s="1097"/>
      <c r="E46" s="1097"/>
      <c r="F46" s="1097"/>
      <c r="G46" s="1097"/>
      <c r="H46" s="1097"/>
      <c r="I46" s="1097"/>
      <c r="J46" s="1096"/>
      <c r="K46" s="1125"/>
      <c r="L46" s="1125"/>
      <c r="M46" s="1125"/>
      <c r="N46" s="1126"/>
      <c r="O46" s="1147"/>
      <c r="P46" s="1125"/>
      <c r="Q46" s="1126"/>
      <c r="R46" s="1096"/>
      <c r="S46" s="1125"/>
      <c r="T46" s="1125"/>
      <c r="U46" s="1125"/>
      <c r="V46" s="1143"/>
      <c r="W46" s="155"/>
      <c r="X46" s="60"/>
      <c r="Y46" s="60"/>
      <c r="Z46" s="15"/>
      <c r="AA46" s="653"/>
    </row>
    <row r="47" spans="1:27" ht="10.199999999999999" customHeight="1" x14ac:dyDescent="0.25">
      <c r="A47" s="59"/>
      <c r="B47" s="1103"/>
      <c r="C47" s="1098"/>
      <c r="D47" s="1099"/>
      <c r="E47" s="1099"/>
      <c r="F47" s="1099"/>
      <c r="G47" s="1099"/>
      <c r="H47" s="1099"/>
      <c r="I47" s="1099"/>
      <c r="J47" s="1127"/>
      <c r="K47" s="676"/>
      <c r="L47" s="676"/>
      <c r="M47" s="676"/>
      <c r="N47" s="1128"/>
      <c r="O47" s="1127"/>
      <c r="P47" s="676"/>
      <c r="Q47" s="1128"/>
      <c r="R47" s="1127"/>
      <c r="S47" s="676"/>
      <c r="T47" s="676"/>
      <c r="U47" s="676"/>
      <c r="V47" s="1144"/>
      <c r="W47" s="155"/>
      <c r="X47" s="60"/>
      <c r="Y47" s="60"/>
      <c r="Z47" s="15"/>
      <c r="AA47" s="653"/>
    </row>
    <row r="48" spans="1:27" ht="10.199999999999999" customHeight="1" x14ac:dyDescent="0.25">
      <c r="A48" s="59"/>
      <c r="B48" s="760"/>
      <c r="C48" s="1100"/>
      <c r="D48" s="1101"/>
      <c r="E48" s="1101"/>
      <c r="F48" s="1101"/>
      <c r="G48" s="1101"/>
      <c r="H48" s="1101"/>
      <c r="I48" s="1101"/>
      <c r="J48" s="1129"/>
      <c r="K48" s="1130"/>
      <c r="L48" s="1130"/>
      <c r="M48" s="1130"/>
      <c r="N48" s="1131"/>
      <c r="O48" s="1129"/>
      <c r="P48" s="1130"/>
      <c r="Q48" s="1131"/>
      <c r="R48" s="1145"/>
      <c r="S48" s="1146"/>
      <c r="T48" s="1146"/>
      <c r="U48" s="1146"/>
      <c r="V48" s="1146"/>
      <c r="W48" s="155"/>
      <c r="X48" s="60"/>
      <c r="Y48" s="60"/>
      <c r="Z48" s="15"/>
      <c r="AA48" s="653"/>
    </row>
    <row r="49" spans="1:27" ht="10.199999999999999" customHeight="1" x14ac:dyDescent="0.25">
      <c r="A49" s="59"/>
      <c r="B49" s="1102">
        <v>10</v>
      </c>
      <c r="C49" s="1096"/>
      <c r="D49" s="1097"/>
      <c r="E49" s="1097"/>
      <c r="F49" s="1097"/>
      <c r="G49" s="1097"/>
      <c r="H49" s="1097"/>
      <c r="I49" s="1097"/>
      <c r="J49" s="1096"/>
      <c r="K49" s="1125"/>
      <c r="L49" s="1125"/>
      <c r="M49" s="1125"/>
      <c r="N49" s="1126"/>
      <c r="O49" s="1147"/>
      <c r="P49" s="1125"/>
      <c r="Q49" s="1126"/>
      <c r="R49" s="1096"/>
      <c r="S49" s="1125"/>
      <c r="T49" s="1125"/>
      <c r="U49" s="1125"/>
      <c r="V49" s="1148"/>
      <c r="W49" s="15"/>
      <c r="X49" s="60"/>
      <c r="Y49" s="60"/>
      <c r="Z49" s="15"/>
      <c r="AA49" s="653"/>
    </row>
    <row r="50" spans="1:27" ht="10.199999999999999" customHeight="1" x14ac:dyDescent="0.25">
      <c r="A50" s="59"/>
      <c r="B50" s="1103"/>
      <c r="C50" s="1098"/>
      <c r="D50" s="1099"/>
      <c r="E50" s="1099"/>
      <c r="F50" s="1099"/>
      <c r="G50" s="1099"/>
      <c r="H50" s="1099"/>
      <c r="I50" s="1099"/>
      <c r="J50" s="1127"/>
      <c r="K50" s="676"/>
      <c r="L50" s="676"/>
      <c r="M50" s="676"/>
      <c r="N50" s="1128"/>
      <c r="O50" s="1127"/>
      <c r="P50" s="676"/>
      <c r="Q50" s="1128"/>
      <c r="R50" s="1127"/>
      <c r="S50" s="676"/>
      <c r="T50" s="676"/>
      <c r="U50" s="676"/>
      <c r="V50" s="1149"/>
      <c r="W50" s="60"/>
      <c r="X50" s="60"/>
      <c r="Y50" s="60"/>
      <c r="Z50" s="15"/>
      <c r="AA50" s="653"/>
    </row>
    <row r="51" spans="1:27" ht="10.199999999999999" customHeight="1" x14ac:dyDescent="0.25">
      <c r="A51" s="59"/>
      <c r="B51" s="760"/>
      <c r="C51" s="1100"/>
      <c r="D51" s="1101"/>
      <c r="E51" s="1101"/>
      <c r="F51" s="1101"/>
      <c r="G51" s="1101"/>
      <c r="H51" s="1101"/>
      <c r="I51" s="1101"/>
      <c r="J51" s="1129"/>
      <c r="K51" s="1130"/>
      <c r="L51" s="1130"/>
      <c r="M51" s="1130"/>
      <c r="N51" s="1131"/>
      <c r="O51" s="1129"/>
      <c r="P51" s="1130"/>
      <c r="Q51" s="1131"/>
      <c r="R51" s="1145"/>
      <c r="S51" s="1146"/>
      <c r="T51" s="1146"/>
      <c r="U51" s="1146"/>
      <c r="V51" s="1150"/>
      <c r="W51" s="60"/>
      <c r="X51" s="60"/>
      <c r="Y51" s="60"/>
      <c r="Z51" s="15"/>
      <c r="AA51" s="653"/>
    </row>
    <row r="52" spans="1:27" ht="10.199999999999999" customHeight="1" x14ac:dyDescent="0.25">
      <c r="A52" s="59"/>
      <c r="B52" s="1102">
        <v>11</v>
      </c>
      <c r="C52" s="1096"/>
      <c r="D52" s="1097"/>
      <c r="E52" s="1097"/>
      <c r="F52" s="1097"/>
      <c r="G52" s="1097"/>
      <c r="H52" s="1097"/>
      <c r="I52" s="1097"/>
      <c r="J52" s="1096"/>
      <c r="K52" s="1125"/>
      <c r="L52" s="1125"/>
      <c r="M52" s="1125"/>
      <c r="N52" s="1126"/>
      <c r="O52" s="1147"/>
      <c r="P52" s="1125"/>
      <c r="Q52" s="1126"/>
      <c r="R52" s="1096"/>
      <c r="S52" s="1125"/>
      <c r="T52" s="1125"/>
      <c r="U52" s="1125"/>
      <c r="V52" s="1148"/>
      <c r="W52" s="60"/>
      <c r="X52" s="60"/>
      <c r="Y52" s="60"/>
      <c r="Z52" s="15"/>
      <c r="AA52" s="653"/>
    </row>
    <row r="53" spans="1:27" ht="10.199999999999999" customHeight="1" x14ac:dyDescent="0.25">
      <c r="A53" s="59"/>
      <c r="B53" s="1103"/>
      <c r="C53" s="1098"/>
      <c r="D53" s="1099"/>
      <c r="E53" s="1099"/>
      <c r="F53" s="1099"/>
      <c r="G53" s="1099"/>
      <c r="H53" s="1099"/>
      <c r="I53" s="1099"/>
      <c r="J53" s="1127"/>
      <c r="K53" s="676"/>
      <c r="L53" s="676"/>
      <c r="M53" s="676"/>
      <c r="N53" s="1128"/>
      <c r="O53" s="1127"/>
      <c r="P53" s="676"/>
      <c r="Q53" s="1128"/>
      <c r="R53" s="1127"/>
      <c r="S53" s="676"/>
      <c r="T53" s="676"/>
      <c r="U53" s="676"/>
      <c r="V53" s="1149"/>
      <c r="W53" s="60"/>
      <c r="X53" s="60"/>
      <c r="Y53" s="60"/>
      <c r="Z53" s="15"/>
      <c r="AA53" s="653"/>
    </row>
    <row r="54" spans="1:27" ht="10.199999999999999" customHeight="1" x14ac:dyDescent="0.25">
      <c r="A54" s="59"/>
      <c r="B54" s="760"/>
      <c r="C54" s="1100"/>
      <c r="D54" s="1101"/>
      <c r="E54" s="1101"/>
      <c r="F54" s="1101"/>
      <c r="G54" s="1101"/>
      <c r="H54" s="1101"/>
      <c r="I54" s="1101"/>
      <c r="J54" s="1129"/>
      <c r="K54" s="1130"/>
      <c r="L54" s="1130"/>
      <c r="M54" s="1130"/>
      <c r="N54" s="1131"/>
      <c r="O54" s="1129"/>
      <c r="P54" s="1130"/>
      <c r="Q54" s="1131"/>
      <c r="R54" s="1145"/>
      <c r="S54" s="1146"/>
      <c r="T54" s="1146"/>
      <c r="U54" s="1146"/>
      <c r="V54" s="1150"/>
      <c r="W54" s="60"/>
      <c r="X54" s="60"/>
      <c r="Y54" s="60"/>
      <c r="Z54" s="15"/>
      <c r="AA54" s="653"/>
    </row>
    <row r="55" spans="1:27" ht="10.199999999999999" customHeight="1" x14ac:dyDescent="0.25">
      <c r="A55" s="59"/>
      <c r="B55" s="1102">
        <v>12</v>
      </c>
      <c r="C55" s="1096"/>
      <c r="D55" s="1097"/>
      <c r="E55" s="1097"/>
      <c r="F55" s="1097"/>
      <c r="G55" s="1097"/>
      <c r="H55" s="1097"/>
      <c r="I55" s="1097"/>
      <c r="J55" s="1096"/>
      <c r="K55" s="1125"/>
      <c r="L55" s="1125"/>
      <c r="M55" s="1125"/>
      <c r="N55" s="1126"/>
      <c r="O55" s="1147"/>
      <c r="P55" s="1125"/>
      <c r="Q55" s="1126"/>
      <c r="R55" s="1096"/>
      <c r="S55" s="1125"/>
      <c r="T55" s="1125"/>
      <c r="U55" s="1125"/>
      <c r="V55" s="1148"/>
      <c r="W55" s="60"/>
      <c r="X55" s="60"/>
      <c r="Y55" s="60"/>
      <c r="Z55" s="15"/>
      <c r="AA55" s="653"/>
    </row>
    <row r="56" spans="1:27" ht="10.199999999999999" customHeight="1" x14ac:dyDescent="0.25">
      <c r="A56" s="59"/>
      <c r="B56" s="1103"/>
      <c r="C56" s="1098"/>
      <c r="D56" s="1099"/>
      <c r="E56" s="1099"/>
      <c r="F56" s="1099"/>
      <c r="G56" s="1099"/>
      <c r="H56" s="1099"/>
      <c r="I56" s="1099"/>
      <c r="J56" s="1127"/>
      <c r="K56" s="676"/>
      <c r="L56" s="676"/>
      <c r="M56" s="676"/>
      <c r="N56" s="1128"/>
      <c r="O56" s="1127"/>
      <c r="P56" s="676"/>
      <c r="Q56" s="1128"/>
      <c r="R56" s="1127"/>
      <c r="S56" s="676"/>
      <c r="T56" s="676"/>
      <c r="U56" s="676"/>
      <c r="V56" s="1149"/>
      <c r="W56" s="60"/>
      <c r="X56" s="60"/>
      <c r="Y56" s="60"/>
      <c r="Z56" s="15"/>
      <c r="AA56" s="653"/>
    </row>
    <row r="57" spans="1:27" ht="10.199999999999999" customHeight="1" x14ac:dyDescent="0.25">
      <c r="A57" s="59"/>
      <c r="B57" s="760"/>
      <c r="C57" s="1100"/>
      <c r="D57" s="1101"/>
      <c r="E57" s="1101"/>
      <c r="F57" s="1101"/>
      <c r="G57" s="1101"/>
      <c r="H57" s="1101"/>
      <c r="I57" s="1101"/>
      <c r="J57" s="1129"/>
      <c r="K57" s="1130"/>
      <c r="L57" s="1130"/>
      <c r="M57" s="1130"/>
      <c r="N57" s="1131"/>
      <c r="O57" s="1129"/>
      <c r="P57" s="1130"/>
      <c r="Q57" s="1131"/>
      <c r="R57" s="1145"/>
      <c r="S57" s="1146"/>
      <c r="T57" s="1146"/>
      <c r="U57" s="1146"/>
      <c r="V57" s="1150"/>
      <c r="W57" s="60"/>
      <c r="X57" s="60"/>
      <c r="Y57" s="60"/>
      <c r="Z57" s="15"/>
      <c r="AA57" s="653"/>
    </row>
    <row r="58" spans="1:27" ht="10.199999999999999" customHeight="1" x14ac:dyDescent="0.25">
      <c r="A58" s="59"/>
      <c r="B58" s="1102">
        <v>13</v>
      </c>
      <c r="C58" s="1096"/>
      <c r="D58" s="1097"/>
      <c r="E58" s="1097"/>
      <c r="F58" s="1097"/>
      <c r="G58" s="1097"/>
      <c r="H58" s="1097"/>
      <c r="I58" s="1097"/>
      <c r="J58" s="1096"/>
      <c r="K58" s="1125"/>
      <c r="L58" s="1125"/>
      <c r="M58" s="1125"/>
      <c r="N58" s="1126"/>
      <c r="O58" s="1147"/>
      <c r="P58" s="1125"/>
      <c r="Q58" s="1126"/>
      <c r="R58" s="1096"/>
      <c r="S58" s="1125"/>
      <c r="T58" s="1125"/>
      <c r="U58" s="1125"/>
      <c r="V58" s="1148"/>
      <c r="W58" s="60"/>
      <c r="X58" s="60"/>
      <c r="Y58" s="60"/>
      <c r="Z58" s="15"/>
      <c r="AA58" s="653"/>
    </row>
    <row r="59" spans="1:27" ht="10.199999999999999" customHeight="1" x14ac:dyDescent="0.25">
      <c r="A59" s="59"/>
      <c r="B59" s="1103"/>
      <c r="C59" s="1098"/>
      <c r="D59" s="1099"/>
      <c r="E59" s="1099"/>
      <c r="F59" s="1099"/>
      <c r="G59" s="1099"/>
      <c r="H59" s="1099"/>
      <c r="I59" s="1099"/>
      <c r="J59" s="1127"/>
      <c r="K59" s="676"/>
      <c r="L59" s="676"/>
      <c r="M59" s="676"/>
      <c r="N59" s="1128"/>
      <c r="O59" s="1127"/>
      <c r="P59" s="676"/>
      <c r="Q59" s="1128"/>
      <c r="R59" s="1127"/>
      <c r="S59" s="676"/>
      <c r="T59" s="676"/>
      <c r="U59" s="676"/>
      <c r="V59" s="1149"/>
      <c r="W59" s="60"/>
      <c r="X59" s="60"/>
      <c r="Y59" s="60"/>
      <c r="Z59" s="15"/>
      <c r="AA59" s="653"/>
    </row>
    <row r="60" spans="1:27" ht="10.199999999999999" customHeight="1" x14ac:dyDescent="0.25">
      <c r="A60" s="59"/>
      <c r="B60" s="760"/>
      <c r="C60" s="1100"/>
      <c r="D60" s="1101"/>
      <c r="E60" s="1101"/>
      <c r="F60" s="1101"/>
      <c r="G60" s="1101"/>
      <c r="H60" s="1101"/>
      <c r="I60" s="1101"/>
      <c r="J60" s="1129"/>
      <c r="K60" s="1130"/>
      <c r="L60" s="1130"/>
      <c r="M60" s="1130"/>
      <c r="N60" s="1131"/>
      <c r="O60" s="1129"/>
      <c r="P60" s="1130"/>
      <c r="Q60" s="1131"/>
      <c r="R60" s="1145"/>
      <c r="S60" s="1146"/>
      <c r="T60" s="1146"/>
      <c r="U60" s="1146"/>
      <c r="V60" s="1150"/>
      <c r="W60" s="60"/>
      <c r="X60" s="60"/>
      <c r="Y60" s="60"/>
      <c r="Z60" s="15"/>
      <c r="AA60" s="653"/>
    </row>
    <row r="61" spans="1:27" ht="10.199999999999999" customHeight="1" x14ac:dyDescent="0.25">
      <c r="A61" s="59"/>
      <c r="B61" s="1102">
        <v>14</v>
      </c>
      <c r="C61" s="1096"/>
      <c r="D61" s="1097"/>
      <c r="E61" s="1097"/>
      <c r="F61" s="1097"/>
      <c r="G61" s="1097"/>
      <c r="H61" s="1097"/>
      <c r="I61" s="1097"/>
      <c r="J61" s="1096"/>
      <c r="K61" s="1125"/>
      <c r="L61" s="1125"/>
      <c r="M61" s="1125"/>
      <c r="N61" s="1126"/>
      <c r="O61" s="1147"/>
      <c r="P61" s="1125"/>
      <c r="Q61" s="1126"/>
      <c r="R61" s="1096"/>
      <c r="S61" s="1125"/>
      <c r="T61" s="1125"/>
      <c r="U61" s="1125"/>
      <c r="V61" s="1148"/>
      <c r="W61" s="60"/>
      <c r="X61" s="60"/>
      <c r="Y61" s="60"/>
      <c r="Z61" s="15"/>
      <c r="AA61" s="653"/>
    </row>
    <row r="62" spans="1:27" ht="10.199999999999999" customHeight="1" x14ac:dyDescent="0.25">
      <c r="A62" s="59"/>
      <c r="B62" s="1103"/>
      <c r="C62" s="1098"/>
      <c r="D62" s="1099"/>
      <c r="E62" s="1099"/>
      <c r="F62" s="1099"/>
      <c r="G62" s="1099"/>
      <c r="H62" s="1099"/>
      <c r="I62" s="1099"/>
      <c r="J62" s="1127"/>
      <c r="K62" s="676"/>
      <c r="L62" s="676"/>
      <c r="M62" s="676"/>
      <c r="N62" s="1128"/>
      <c r="O62" s="1127"/>
      <c r="P62" s="676"/>
      <c r="Q62" s="1128"/>
      <c r="R62" s="1127"/>
      <c r="S62" s="676"/>
      <c r="T62" s="676"/>
      <c r="U62" s="676"/>
      <c r="V62" s="1149"/>
      <c r="W62" s="60"/>
      <c r="X62" s="60"/>
      <c r="Y62" s="60"/>
      <c r="Z62" s="15"/>
      <c r="AA62" s="653"/>
    </row>
    <row r="63" spans="1:27" ht="10.199999999999999" customHeight="1" x14ac:dyDescent="0.25">
      <c r="A63" s="59"/>
      <c r="B63" s="760"/>
      <c r="C63" s="1100"/>
      <c r="D63" s="1101"/>
      <c r="E63" s="1101"/>
      <c r="F63" s="1101"/>
      <c r="G63" s="1101"/>
      <c r="H63" s="1101"/>
      <c r="I63" s="1101"/>
      <c r="J63" s="1129"/>
      <c r="K63" s="1130"/>
      <c r="L63" s="1130"/>
      <c r="M63" s="1130"/>
      <c r="N63" s="1131"/>
      <c r="O63" s="1129"/>
      <c r="P63" s="1130"/>
      <c r="Q63" s="1131"/>
      <c r="R63" s="1145"/>
      <c r="S63" s="1146"/>
      <c r="T63" s="1146"/>
      <c r="U63" s="1146"/>
      <c r="V63" s="1150"/>
      <c r="W63" s="60"/>
      <c r="X63" s="60"/>
      <c r="Y63" s="60"/>
      <c r="Z63" s="15"/>
      <c r="AA63" s="653"/>
    </row>
    <row r="64" spans="1:27" ht="10.199999999999999" customHeight="1" x14ac:dyDescent="0.25">
      <c r="A64" s="59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15"/>
      <c r="AA64" s="653"/>
    </row>
    <row r="65" spans="1:38" ht="10.199999999999999" customHeight="1" x14ac:dyDescent="0.25">
      <c r="A65" s="59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15"/>
      <c r="AA65" s="653"/>
    </row>
    <row r="66" spans="1:38" ht="10.199999999999999" customHeight="1" x14ac:dyDescent="0.25">
      <c r="A66" s="50"/>
      <c r="B66" s="50"/>
      <c r="C66" s="696" t="s">
        <v>186</v>
      </c>
      <c r="D66" s="510"/>
      <c r="E66" s="510"/>
      <c r="F66" s="510"/>
      <c r="G66" s="510"/>
      <c r="H66" s="510"/>
      <c r="I66" s="142"/>
      <c r="J66" s="1093"/>
      <c r="K66" s="1094"/>
      <c r="L66" s="1094"/>
      <c r="M66" s="60"/>
      <c r="N66" s="1132" t="s">
        <v>188</v>
      </c>
      <c r="O66" s="1133"/>
      <c r="P66" s="1133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653"/>
    </row>
    <row r="67" spans="1:38" ht="10.199999999999999" customHeight="1" x14ac:dyDescent="0.25">
      <c r="A67" s="50"/>
      <c r="B67" s="50"/>
      <c r="C67" s="510"/>
      <c r="D67" s="510"/>
      <c r="E67" s="510"/>
      <c r="F67" s="510"/>
      <c r="G67" s="510"/>
      <c r="H67" s="510"/>
      <c r="I67" s="142"/>
      <c r="J67" s="1095"/>
      <c r="K67" s="1095"/>
      <c r="L67" s="1095"/>
      <c r="M67" s="60"/>
      <c r="N67" s="1134"/>
      <c r="O67" s="1134"/>
      <c r="P67" s="1134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653"/>
    </row>
    <row r="68" spans="1:38" ht="10.199999999999999" customHeight="1" x14ac:dyDescent="0.25">
      <c r="A68" s="50"/>
      <c r="B68" s="144"/>
      <c r="C68" s="60"/>
      <c r="D68" s="60"/>
      <c r="E68" s="60"/>
      <c r="F68" s="60"/>
      <c r="G68" s="60"/>
      <c r="H68" s="60"/>
      <c r="I68" s="60"/>
      <c r="J68" s="60"/>
      <c r="K68" s="61"/>
      <c r="L68" s="60"/>
      <c r="M68" s="60"/>
      <c r="N68" s="60"/>
      <c r="O68" s="60"/>
      <c r="P68" s="6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653"/>
    </row>
    <row r="69" spans="1:38" ht="10.199999999999999" customHeight="1" x14ac:dyDescent="0.25">
      <c r="A69" s="50"/>
      <c r="B69" s="5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653"/>
    </row>
    <row r="70" spans="1:38" ht="10.199999999999999" customHeight="1" x14ac:dyDescent="0.25">
      <c r="A70" s="50"/>
      <c r="B70" s="50"/>
      <c r="C70" s="696" t="s">
        <v>187</v>
      </c>
      <c r="D70" s="510"/>
      <c r="E70" s="510"/>
      <c r="F70" s="510"/>
      <c r="G70" s="510"/>
      <c r="H70" s="510"/>
      <c r="I70" s="142"/>
      <c r="J70" s="1093"/>
      <c r="K70" s="1094"/>
      <c r="L70" s="1094"/>
      <c r="M70" s="60"/>
      <c r="N70" s="1132" t="s">
        <v>188</v>
      </c>
      <c r="O70" s="1133"/>
      <c r="P70" s="1133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653"/>
    </row>
    <row r="71" spans="1:38" ht="10.199999999999999" customHeight="1" x14ac:dyDescent="0.25">
      <c r="A71" s="50"/>
      <c r="B71" s="63"/>
      <c r="C71" s="510"/>
      <c r="D71" s="510"/>
      <c r="E71" s="510"/>
      <c r="F71" s="510"/>
      <c r="G71" s="510"/>
      <c r="H71" s="510"/>
      <c r="I71" s="142"/>
      <c r="J71" s="1095"/>
      <c r="K71" s="1095"/>
      <c r="L71" s="1095"/>
      <c r="M71" s="60"/>
      <c r="N71" s="1134"/>
      <c r="O71" s="1134"/>
      <c r="P71" s="1134"/>
      <c r="Q71" s="64"/>
      <c r="R71" s="64"/>
      <c r="S71" s="50"/>
      <c r="T71" s="50"/>
      <c r="U71" s="50"/>
      <c r="V71" s="50"/>
      <c r="W71" s="50"/>
      <c r="X71" s="50"/>
      <c r="Y71" s="50"/>
      <c r="Z71" s="50"/>
      <c r="AA71" s="653"/>
    </row>
    <row r="72" spans="1:38" ht="10.199999999999999" customHeight="1" x14ac:dyDescent="0.25">
      <c r="A72" s="50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50"/>
      <c r="N72" s="62"/>
      <c r="O72" s="62"/>
      <c r="P72" s="50"/>
      <c r="Q72" s="64"/>
      <c r="R72" s="64"/>
      <c r="S72" s="50"/>
      <c r="T72" s="50"/>
      <c r="U72" s="50"/>
      <c r="V72" s="50"/>
      <c r="W72" s="50"/>
      <c r="X72" s="50"/>
      <c r="Y72" s="50"/>
      <c r="Z72" s="50"/>
      <c r="AA72" s="653"/>
    </row>
    <row r="73" spans="1:38" ht="10.199999999999999" customHeigh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653"/>
      <c r="AB73" s="3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10.199999999999999" customHeight="1" x14ac:dyDescent="0.25">
      <c r="A74" s="50"/>
      <c r="B74" s="1084" t="s">
        <v>532</v>
      </c>
      <c r="C74" s="1085"/>
      <c r="D74" s="1085"/>
      <c r="E74" s="1085"/>
      <c r="F74" s="1085"/>
      <c r="G74" s="1086" t="str">
        <f>IF('Formular 7_1'!U64&lt;1,"",'Formular 7_1'!U64)</f>
        <v>3</v>
      </c>
      <c r="H74" s="63"/>
      <c r="I74" s="63"/>
      <c r="J74" s="63"/>
      <c r="K74" s="63"/>
      <c r="L74" s="63"/>
      <c r="M74" s="50"/>
      <c r="N74" s="62"/>
      <c r="O74" s="62"/>
      <c r="P74" s="50"/>
      <c r="Q74" s="64"/>
      <c r="R74" s="64"/>
      <c r="S74" s="50"/>
      <c r="T74" s="50"/>
      <c r="U74" s="50"/>
      <c r="V74" s="50"/>
      <c r="W74" s="50"/>
      <c r="X74" s="50"/>
      <c r="Y74" s="50"/>
      <c r="Z74" s="50"/>
      <c r="AA74" s="653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10.199999999999999" customHeight="1" x14ac:dyDescent="0.25">
      <c r="A75" s="50"/>
      <c r="B75" s="1085"/>
      <c r="C75" s="1085"/>
      <c r="D75" s="1085"/>
      <c r="E75" s="1085"/>
      <c r="F75" s="1085"/>
      <c r="G75" s="510"/>
      <c r="H75" s="63"/>
      <c r="I75" s="63"/>
      <c r="J75" s="63"/>
      <c r="K75" s="63"/>
      <c r="L75" s="63"/>
      <c r="M75" s="50"/>
      <c r="N75" s="62"/>
      <c r="O75" s="62"/>
      <c r="P75" s="50"/>
      <c r="Q75" s="64"/>
      <c r="R75" s="64"/>
      <c r="S75" s="50"/>
      <c r="T75" s="50"/>
      <c r="U75" s="50"/>
      <c r="V75" s="50"/>
      <c r="W75" s="50"/>
      <c r="X75" s="50"/>
      <c r="Y75" s="50"/>
      <c r="Z75" s="50"/>
      <c r="AA75" s="653"/>
      <c r="AB75" s="596"/>
      <c r="AC75" s="596"/>
      <c r="AD75" s="33"/>
      <c r="AE75" s="4"/>
      <c r="AF75" s="141"/>
      <c r="AG75" s="141"/>
      <c r="AH75" s="141"/>
      <c r="AI75" s="141"/>
      <c r="AJ75" s="4"/>
      <c r="AK75" s="4"/>
      <c r="AL75" s="4"/>
    </row>
    <row r="76" spans="1:38" ht="10.199999999999999" customHeigh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653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0.199999999999999" customHeight="1" x14ac:dyDescent="0.25">
      <c r="A77" s="50"/>
      <c r="B77" s="65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6"/>
      <c r="S77" s="15"/>
      <c r="T77" s="15"/>
      <c r="U77" s="65"/>
      <c r="V77" s="65"/>
      <c r="W77" s="60"/>
      <c r="X77" s="60"/>
      <c r="Y77" s="60"/>
      <c r="Z77" s="60"/>
      <c r="AA77" s="653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0.199999999999999" customHeight="1" x14ac:dyDescent="0.25">
      <c r="A78" s="5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15"/>
      <c r="S78" s="15"/>
      <c r="T78" s="15"/>
      <c r="U78" s="65"/>
      <c r="V78" s="60"/>
      <c r="W78" s="60"/>
      <c r="X78" s="60"/>
      <c r="Y78" s="60"/>
      <c r="Z78" s="60"/>
      <c r="AA78" s="653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0.199999999999999" customHeight="1" x14ac:dyDescent="0.25">
      <c r="A79" s="50"/>
      <c r="B79" s="1087"/>
      <c r="C79" s="1088"/>
      <c r="D79" s="1088"/>
      <c r="E79" s="1088"/>
      <c r="F79" s="1088"/>
      <c r="G79" s="1088"/>
      <c r="H79" s="1088"/>
      <c r="I79" s="50"/>
      <c r="J79" s="50"/>
      <c r="K79" s="1087"/>
      <c r="L79" s="1088"/>
      <c r="M79" s="1088"/>
      <c r="N79" s="1088"/>
      <c r="O79" s="1088"/>
      <c r="P79" s="1088"/>
      <c r="Q79" s="1088"/>
      <c r="R79" s="50"/>
      <c r="S79" s="50"/>
      <c r="T79" s="1087"/>
      <c r="U79" s="1088"/>
      <c r="V79" s="1088"/>
      <c r="W79" s="1088"/>
      <c r="X79" s="1088"/>
      <c r="Y79" s="1088"/>
      <c r="Z79" s="1088"/>
      <c r="AA79" s="653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0.199999999999999" customHeight="1" x14ac:dyDescent="0.25">
      <c r="A80" s="50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653"/>
      <c r="AB80" s="4"/>
      <c r="AC80" s="4"/>
      <c r="AD80" s="19"/>
      <c r="AE80" s="4"/>
      <c r="AF80" s="4"/>
      <c r="AG80" s="4"/>
      <c r="AH80" s="4"/>
      <c r="AI80" s="4"/>
      <c r="AJ80" s="4"/>
      <c r="AK80" s="4"/>
      <c r="AL80" s="4"/>
    </row>
    <row r="81" spans="1:38" ht="10.199999999999999" customHeight="1" x14ac:dyDescent="0.25">
      <c r="A81" s="50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653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10.199999999999999" customHeigh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653"/>
    </row>
    <row r="83" spans="1:38" ht="10.199999999999999" customHeigh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653"/>
    </row>
    <row r="84" spans="1:38" ht="10.199999999999999" customHeigh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653"/>
    </row>
    <row r="85" spans="1:38" ht="10.199999999999999" customHeight="1" x14ac:dyDescent="0.25">
      <c r="A85" s="50"/>
      <c r="B85" s="1087"/>
      <c r="C85" s="1088"/>
      <c r="D85" s="1088"/>
      <c r="E85" s="1088"/>
      <c r="F85" s="1088"/>
      <c r="G85" s="1088"/>
      <c r="H85" s="1088"/>
      <c r="I85" s="50"/>
      <c r="J85" s="50"/>
      <c r="K85" s="1087"/>
      <c r="L85" s="1088"/>
      <c r="M85" s="1088"/>
      <c r="N85" s="1088"/>
      <c r="O85" s="1088"/>
      <c r="P85" s="1088"/>
      <c r="Q85" s="1088"/>
      <c r="R85" s="50"/>
      <c r="S85" s="50"/>
      <c r="T85" s="1087"/>
      <c r="U85" s="1088"/>
      <c r="V85" s="1088"/>
      <c r="W85" s="1088"/>
      <c r="X85" s="1088"/>
      <c r="Y85" s="1088"/>
      <c r="Z85" s="1088"/>
      <c r="AA85" s="653"/>
    </row>
    <row r="86" spans="1:38" ht="10.199999999999999" customHeight="1" x14ac:dyDescent="0.25">
      <c r="A86" s="50"/>
      <c r="B86" s="52"/>
      <c r="C86" s="52"/>
      <c r="D86" s="52"/>
      <c r="E86" s="52"/>
      <c r="F86" s="52"/>
      <c r="G86" s="52"/>
      <c r="H86" s="50"/>
      <c r="I86" s="50"/>
      <c r="J86" s="52"/>
      <c r="K86" s="52"/>
      <c r="L86" s="52"/>
      <c r="M86" s="52"/>
      <c r="N86" s="52"/>
      <c r="O86" s="52"/>
      <c r="P86" s="50"/>
      <c r="Q86" s="50"/>
      <c r="R86" s="52"/>
      <c r="S86" s="52"/>
      <c r="T86" s="52"/>
      <c r="U86" s="52"/>
      <c r="V86" s="52"/>
      <c r="W86" s="52"/>
      <c r="X86" s="50"/>
      <c r="Y86" s="50"/>
      <c r="Z86" s="50"/>
      <c r="AA86" s="653"/>
    </row>
    <row r="87" spans="1:38" ht="10.199999999999999" customHeigh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653"/>
    </row>
    <row r="88" spans="1:38" ht="10.199999999999999" customHeight="1" thickBot="1" x14ac:dyDescent="0.3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653"/>
    </row>
    <row r="89" spans="1:38" ht="10.199999999999999" customHeight="1" x14ac:dyDescent="0.25">
      <c r="A89" s="50"/>
      <c r="B89" s="892" t="s">
        <v>1</v>
      </c>
      <c r="C89" s="543"/>
      <c r="D89" s="543"/>
      <c r="E89" s="543"/>
      <c r="F89" s="543"/>
      <c r="G89" s="998" t="s">
        <v>112</v>
      </c>
      <c r="H89" s="999"/>
      <c r="I89" s="999"/>
      <c r="J89" s="999"/>
      <c r="K89" s="999"/>
      <c r="L89" s="999"/>
      <c r="M89" s="999"/>
      <c r="N89" s="999"/>
      <c r="O89" s="999"/>
      <c r="P89" s="999"/>
      <c r="Q89" s="1"/>
      <c r="R89" s="1"/>
      <c r="S89" s="1"/>
      <c r="T89" s="1"/>
      <c r="U89" s="1"/>
      <c r="V89" s="1"/>
      <c r="W89" s="1"/>
      <c r="X89" s="1"/>
      <c r="Y89" s="2"/>
      <c r="Z89" s="3"/>
      <c r="AA89" s="653"/>
    </row>
    <row r="90" spans="1:38" ht="10.199999999999999" customHeight="1" x14ac:dyDescent="0.25">
      <c r="A90" s="50"/>
      <c r="B90" s="875"/>
      <c r="C90" s="546"/>
      <c r="D90" s="546"/>
      <c r="E90" s="546"/>
      <c r="F90" s="546"/>
      <c r="G90" s="1022"/>
      <c r="H90" s="1022"/>
      <c r="I90" s="1022"/>
      <c r="J90" s="1022"/>
      <c r="K90" s="1022"/>
      <c r="L90" s="1022"/>
      <c r="M90" s="1022"/>
      <c r="N90" s="1022"/>
      <c r="O90" s="1022"/>
      <c r="P90" s="1022"/>
      <c r="Q90" s="4"/>
      <c r="R90" s="4"/>
      <c r="S90" s="4"/>
      <c r="T90" s="4"/>
      <c r="U90" s="4"/>
      <c r="V90" s="4"/>
      <c r="W90" s="4"/>
      <c r="X90" s="4"/>
      <c r="Y90" s="5"/>
      <c r="Z90" s="3"/>
      <c r="AA90" s="653"/>
    </row>
    <row r="91" spans="1:38" ht="10.199999999999999" customHeight="1" x14ac:dyDescent="0.25">
      <c r="A91" s="50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5"/>
      <c r="Z91" s="3"/>
      <c r="AA91" s="653"/>
    </row>
    <row r="92" spans="1:38" ht="10.199999999999999" customHeight="1" x14ac:dyDescent="0.25">
      <c r="A92" s="50"/>
      <c r="B92" s="981" t="s">
        <v>195</v>
      </c>
      <c r="C92" s="596"/>
      <c r="D92" s="596"/>
      <c r="E92" s="596"/>
      <c r="F92" s="596"/>
      <c r="G92" s="596"/>
      <c r="H92" s="743"/>
      <c r="I92" s="743"/>
      <c r="J92" s="1047"/>
      <c r="K92" s="166"/>
      <c r="L92" s="166"/>
      <c r="M92" s="169"/>
      <c r="N92" s="157"/>
      <c r="O92" s="157"/>
      <c r="P92" s="982" t="s">
        <v>190</v>
      </c>
      <c r="Q92" s="596"/>
      <c r="R92" s="596"/>
      <c r="S92" s="743"/>
      <c r="T92" s="743"/>
      <c r="U92" s="1047"/>
      <c r="V92" s="112"/>
      <c r="W92" s="4"/>
      <c r="X92" s="4"/>
      <c r="Y92" s="5"/>
      <c r="Z92" s="3"/>
      <c r="AA92" s="653"/>
    </row>
    <row r="93" spans="1:38" ht="10.199999999999999" customHeight="1" x14ac:dyDescent="0.25">
      <c r="A93" s="50"/>
      <c r="B93" s="616"/>
      <c r="C93" s="596"/>
      <c r="D93" s="596"/>
      <c r="E93" s="596"/>
      <c r="F93" s="596"/>
      <c r="G93" s="596"/>
      <c r="H93" s="781"/>
      <c r="I93" s="781"/>
      <c r="J93" s="1048"/>
      <c r="K93" s="166"/>
      <c r="L93" s="166"/>
      <c r="M93" s="157"/>
      <c r="N93" s="157"/>
      <c r="O93" s="157"/>
      <c r="P93" s="596"/>
      <c r="Q93" s="596"/>
      <c r="R93" s="596"/>
      <c r="S93" s="781"/>
      <c r="T93" s="781"/>
      <c r="U93" s="1048"/>
      <c r="V93" s="112"/>
      <c r="W93" s="4"/>
      <c r="X93" s="4"/>
      <c r="Y93" s="5"/>
      <c r="Z93" s="3"/>
      <c r="AA93" s="653"/>
    </row>
    <row r="94" spans="1:38" ht="10.199999999999999" customHeight="1" x14ac:dyDescent="0.25">
      <c r="A94" s="50"/>
      <c r="B94" s="40"/>
      <c r="C94" s="35"/>
      <c r="D94" s="35"/>
      <c r="E94" s="35"/>
      <c r="F94" s="29"/>
      <c r="G94" s="29"/>
      <c r="H94" s="29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5"/>
      <c r="Z94" s="3"/>
      <c r="AA94" s="653"/>
    </row>
    <row r="95" spans="1:38" ht="9.6" customHeight="1" x14ac:dyDescent="0.25">
      <c r="A95" s="50"/>
      <c r="B95" s="981" t="s">
        <v>191</v>
      </c>
      <c r="C95" s="596"/>
      <c r="D95" s="596"/>
      <c r="E95" s="596"/>
      <c r="F95" s="596"/>
      <c r="G95" s="596"/>
      <c r="H95" s="596"/>
      <c r="I95" s="596"/>
      <c r="J95" s="743"/>
      <c r="K95" s="743"/>
      <c r="L95" s="1047"/>
      <c r="M95" s="195"/>
      <c r="N95" s="195"/>
      <c r="O95" s="195"/>
      <c r="P95" s="982" t="s">
        <v>192</v>
      </c>
      <c r="Q95" s="596"/>
      <c r="R95" s="596"/>
      <c r="S95" s="743"/>
      <c r="T95" s="743"/>
      <c r="U95" s="1043"/>
      <c r="V95" s="4"/>
      <c r="W95" s="4"/>
      <c r="X95" s="4"/>
      <c r="Y95" s="5"/>
      <c r="Z95" s="3"/>
      <c r="AA95" s="653"/>
    </row>
    <row r="96" spans="1:38" ht="10.199999999999999" customHeight="1" x14ac:dyDescent="0.25">
      <c r="A96" s="50"/>
      <c r="B96" s="616"/>
      <c r="C96" s="596"/>
      <c r="D96" s="596"/>
      <c r="E96" s="596"/>
      <c r="F96" s="596"/>
      <c r="G96" s="596"/>
      <c r="H96" s="596"/>
      <c r="I96" s="596"/>
      <c r="J96" s="781"/>
      <c r="K96" s="781"/>
      <c r="L96" s="1048"/>
      <c r="M96" s="195"/>
      <c r="N96" s="195"/>
      <c r="O96" s="195"/>
      <c r="P96" s="596"/>
      <c r="Q96" s="596"/>
      <c r="R96" s="596"/>
      <c r="S96" s="781"/>
      <c r="T96" s="781"/>
      <c r="U96" s="1048"/>
      <c r="V96" s="4"/>
      <c r="W96" s="4"/>
      <c r="X96" s="4"/>
      <c r="Y96" s="5"/>
      <c r="Z96" s="3"/>
      <c r="AA96" s="653"/>
    </row>
    <row r="97" spans="1:27" ht="10.199999999999999" customHeight="1" x14ac:dyDescent="0.25">
      <c r="A97" s="50"/>
      <c r="B97" s="40"/>
      <c r="C97" s="35"/>
      <c r="D97" s="35"/>
      <c r="E97" s="35"/>
      <c r="F97" s="29"/>
      <c r="G97" s="29"/>
      <c r="H97" s="29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5"/>
      <c r="Z97" s="3"/>
      <c r="AA97" s="653"/>
    </row>
    <row r="98" spans="1:27" ht="10.199999999999999" customHeight="1" thickBot="1" x14ac:dyDescent="0.3">
      <c r="A98" s="50"/>
      <c r="B98" s="41"/>
      <c r="C98" s="42"/>
      <c r="D98" s="42"/>
      <c r="E98" s="42"/>
      <c r="F98" s="43"/>
      <c r="G98" s="43"/>
      <c r="H98" s="43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7"/>
      <c r="Z98" s="3"/>
      <c r="AA98" s="653"/>
    </row>
    <row r="99" spans="1:27" ht="10.199999999999999" customHeight="1" x14ac:dyDescent="0.25">
      <c r="A99" s="50"/>
      <c r="N99" s="154"/>
      <c r="O99" s="154"/>
      <c r="P99" s="156"/>
      <c r="Q99" s="156"/>
      <c r="R99" s="154"/>
      <c r="S99" s="154"/>
      <c r="T99" s="154"/>
      <c r="U99" s="61"/>
      <c r="V99" s="61"/>
      <c r="W99" s="156"/>
      <c r="X99" s="156"/>
      <c r="Y99" s="156"/>
      <c r="Z99" s="156"/>
      <c r="AA99" s="653"/>
    </row>
    <row r="100" spans="1:27" ht="10.199999999999999" customHeight="1" x14ac:dyDescent="0.25">
      <c r="A100" s="50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653"/>
    </row>
    <row r="101" spans="1:27" ht="10.199999999999999" customHeight="1" x14ac:dyDescent="0.25">
      <c r="A101" s="50"/>
      <c r="B101" s="938" t="s">
        <v>193</v>
      </c>
      <c r="C101" s="510"/>
      <c r="D101" s="510"/>
      <c r="E101" s="510"/>
      <c r="F101" s="510"/>
      <c r="G101" s="510"/>
      <c r="H101" s="510"/>
      <c r="I101" s="510"/>
      <c r="J101" s="510"/>
      <c r="K101" s="151"/>
      <c r="N101" s="156"/>
      <c r="O101" s="156"/>
      <c r="P101" s="156"/>
      <c r="Q101" s="154"/>
      <c r="R101" s="154"/>
      <c r="S101" s="154"/>
      <c r="T101" s="154"/>
      <c r="U101" s="61"/>
      <c r="V101" s="61"/>
      <c r="W101" s="156"/>
      <c r="X101" s="156"/>
      <c r="Y101" s="156"/>
      <c r="Z101" s="156"/>
      <c r="AA101" s="653"/>
    </row>
    <row r="102" spans="1:27" ht="10.199999999999999" customHeight="1" x14ac:dyDescent="0.25">
      <c r="A102" s="50"/>
      <c r="B102" s="510"/>
      <c r="C102" s="510"/>
      <c r="D102" s="510"/>
      <c r="E102" s="510"/>
      <c r="F102" s="510"/>
      <c r="G102" s="510"/>
      <c r="H102" s="510"/>
      <c r="I102" s="510"/>
      <c r="J102" s="510"/>
      <c r="K102" s="151"/>
      <c r="N102" s="156"/>
      <c r="O102" s="156"/>
      <c r="P102" s="156"/>
      <c r="Q102" s="154"/>
      <c r="R102" s="154"/>
      <c r="S102" s="154"/>
      <c r="T102" s="154"/>
      <c r="U102" s="61"/>
      <c r="V102" s="61"/>
      <c r="W102" s="156"/>
      <c r="X102" s="156"/>
      <c r="Y102" s="156"/>
      <c r="Z102" s="156"/>
      <c r="AA102" s="653"/>
    </row>
    <row r="103" spans="1:27" ht="10.199999999999999" customHeight="1" x14ac:dyDescent="0.25">
      <c r="B103" s="610" t="s">
        <v>194</v>
      </c>
      <c r="C103" s="610"/>
      <c r="D103" s="610"/>
      <c r="E103" s="610"/>
      <c r="F103" s="610"/>
      <c r="G103" s="610"/>
      <c r="H103" s="610"/>
      <c r="I103" s="610"/>
      <c r="J103" s="610"/>
      <c r="K103" s="610"/>
      <c r="L103" s="510"/>
      <c r="M103" s="510"/>
      <c r="AA103" s="653"/>
    </row>
    <row r="104" spans="1:27" ht="10.199999999999999" customHeight="1" x14ac:dyDescent="0.25">
      <c r="B104" s="510"/>
      <c r="C104" s="510"/>
      <c r="D104" s="510"/>
      <c r="E104" s="510"/>
      <c r="F104" s="510"/>
      <c r="G104" s="510"/>
      <c r="H104" s="510"/>
      <c r="I104" s="510"/>
      <c r="J104" s="510"/>
      <c r="K104" s="510"/>
      <c r="L104" s="510"/>
      <c r="M104" s="510"/>
      <c r="AA104" s="653"/>
    </row>
    <row r="105" spans="1:27" ht="10.199999999999999" customHeight="1" x14ac:dyDescent="0.25">
      <c r="B105" s="530" t="s">
        <v>196</v>
      </c>
      <c r="C105" s="530"/>
      <c r="D105" s="530"/>
      <c r="E105" s="530"/>
      <c r="F105" s="530"/>
      <c r="G105" s="530"/>
      <c r="H105" s="530"/>
      <c r="I105" s="530"/>
      <c r="J105" s="530"/>
      <c r="K105" s="530"/>
      <c r="L105" s="530"/>
      <c r="M105" s="530"/>
      <c r="AA105" s="653"/>
    </row>
    <row r="106" spans="1:27" ht="10.199999999999999" customHeight="1" x14ac:dyDescent="0.25">
      <c r="B106" s="530"/>
      <c r="C106" s="530"/>
      <c r="D106" s="530"/>
      <c r="E106" s="530"/>
      <c r="F106" s="530"/>
      <c r="G106" s="530"/>
      <c r="H106" s="530"/>
      <c r="I106" s="530"/>
      <c r="J106" s="530"/>
      <c r="K106" s="530"/>
      <c r="L106" s="530"/>
      <c r="M106" s="530"/>
      <c r="AA106" s="653"/>
    </row>
    <row r="107" spans="1:27" ht="10.199999999999999" customHeight="1" x14ac:dyDescent="0.25">
      <c r="AA107" s="653"/>
    </row>
    <row r="108" spans="1:27" ht="10.199999999999999" customHeight="1" x14ac:dyDescent="0.25">
      <c r="AA108" s="653"/>
    </row>
    <row r="109" spans="1:27" ht="10.199999999999999" customHeight="1" x14ac:dyDescent="0.25">
      <c r="AA109" s="653"/>
    </row>
    <row r="110" spans="1:27" ht="10.199999999999999" customHeight="1" x14ac:dyDescent="0.25">
      <c r="AA110" s="653"/>
    </row>
    <row r="111" spans="1:27" ht="10.199999999999999" customHeight="1" x14ac:dyDescent="0.25"/>
    <row r="112" spans="1:27" ht="10.199999999999999" customHeight="1" x14ac:dyDescent="0.25"/>
    <row r="113" ht="10.199999999999999" customHeight="1" x14ac:dyDescent="0.25"/>
    <row r="114" ht="10.199999999999999" customHeight="1" x14ac:dyDescent="0.25"/>
    <row r="115" ht="10.199999999999999" customHeight="1" x14ac:dyDescent="0.25"/>
    <row r="116" ht="10.199999999999999" customHeight="1" x14ac:dyDescent="0.25"/>
    <row r="117" ht="10.199999999999999" customHeight="1" x14ac:dyDescent="0.25"/>
    <row r="118" ht="10.199999999999999" customHeight="1" x14ac:dyDescent="0.25"/>
    <row r="119" ht="10.199999999999999" customHeight="1" x14ac:dyDescent="0.25"/>
    <row r="120" ht="10.199999999999999" customHeight="1" x14ac:dyDescent="0.25"/>
    <row r="121" ht="10.199999999999999" customHeight="1" x14ac:dyDescent="0.25"/>
    <row r="122" ht="10.199999999999999" customHeight="1" x14ac:dyDescent="0.25"/>
    <row r="123" ht="10.199999999999999" customHeight="1" x14ac:dyDescent="0.25"/>
    <row r="124" ht="10.199999999999999" customHeight="1" x14ac:dyDescent="0.25"/>
    <row r="125" ht="10.199999999999999" customHeight="1" x14ac:dyDescent="0.25"/>
    <row r="126" ht="10.199999999999999" customHeight="1" x14ac:dyDescent="0.25"/>
    <row r="127" ht="10.199999999999999" customHeight="1" x14ac:dyDescent="0.25"/>
    <row r="128" ht="10.199999999999999" customHeight="1" x14ac:dyDescent="0.25"/>
    <row r="129" ht="10.199999999999999" customHeight="1" x14ac:dyDescent="0.25"/>
    <row r="130" ht="10.199999999999999" customHeight="1" x14ac:dyDescent="0.25"/>
    <row r="131" ht="10.199999999999999" customHeight="1" x14ac:dyDescent="0.25"/>
  </sheetData>
  <sheetProtection algorithmName="SHA-512" hashValue="t9QgrJBgIsxwpuOF+aXv9RCbqP1HwQgret4dusMjPfLujuBmdblpF94TjwW2hMwt8HwdlL6nqvzdjKsHObqQLw==" saltValue="JB8e9vFEfZSIMpTJOPk51w==" spinCount="100000" sheet="1" selectLockedCells="1"/>
  <mergeCells count="114">
    <mergeCell ref="AA1:AA110"/>
    <mergeCell ref="O52:Q54"/>
    <mergeCell ref="R52:V54"/>
    <mergeCell ref="J61:N63"/>
    <mergeCell ref="O61:Q63"/>
    <mergeCell ref="R61:V63"/>
    <mergeCell ref="J55:N57"/>
    <mergeCell ref="O55:Q57"/>
    <mergeCell ref="R55:V57"/>
    <mergeCell ref="J58:N60"/>
    <mergeCell ref="O58:Q60"/>
    <mergeCell ref="R58:V60"/>
    <mergeCell ref="O40:Q42"/>
    <mergeCell ref="R40:V42"/>
    <mergeCell ref="J43:N45"/>
    <mergeCell ref="O43:Q45"/>
    <mergeCell ref="R43:V45"/>
    <mergeCell ref="J46:N48"/>
    <mergeCell ref="O46:Q48"/>
    <mergeCell ref="R46:V48"/>
    <mergeCell ref="J49:N51"/>
    <mergeCell ref="O49:Q51"/>
    <mergeCell ref="R49:V51"/>
    <mergeCell ref="O28:Q30"/>
    <mergeCell ref="C19:I21"/>
    <mergeCell ref="C22:I24"/>
    <mergeCell ref="C25:I27"/>
    <mergeCell ref="C28:I30"/>
    <mergeCell ref="C31:I33"/>
    <mergeCell ref="J28:N30"/>
    <mergeCell ref="R28:V30"/>
    <mergeCell ref="C34:I36"/>
    <mergeCell ref="C37:I39"/>
    <mergeCell ref="O22:Q24"/>
    <mergeCell ref="R22:V24"/>
    <mergeCell ref="J25:N27"/>
    <mergeCell ref="O25:Q27"/>
    <mergeCell ref="R25:V27"/>
    <mergeCell ref="J31:N33"/>
    <mergeCell ref="O31:Q33"/>
    <mergeCell ref="R31:V33"/>
    <mergeCell ref="J34:N36"/>
    <mergeCell ref="O34:Q36"/>
    <mergeCell ref="R34:V36"/>
    <mergeCell ref="J37:N39"/>
    <mergeCell ref="O37:Q39"/>
    <mergeCell ref="R37:V39"/>
    <mergeCell ref="B37:B39"/>
    <mergeCell ref="B40:B42"/>
    <mergeCell ref="B43:B45"/>
    <mergeCell ref="C66:H67"/>
    <mergeCell ref="C70:H71"/>
    <mergeCell ref="J66:L67"/>
    <mergeCell ref="B58:B60"/>
    <mergeCell ref="C40:I42"/>
    <mergeCell ref="C43:I45"/>
    <mergeCell ref="C46:I48"/>
    <mergeCell ref="C49:I51"/>
    <mergeCell ref="J40:N42"/>
    <mergeCell ref="J52:N54"/>
    <mergeCell ref="B12:Y13"/>
    <mergeCell ref="J70:L71"/>
    <mergeCell ref="C52:I54"/>
    <mergeCell ref="B46:B48"/>
    <mergeCell ref="B49:B51"/>
    <mergeCell ref="B52:B54"/>
    <mergeCell ref="B55:B57"/>
    <mergeCell ref="AB75:AC75"/>
    <mergeCell ref="B19:B21"/>
    <mergeCell ref="J19:N21"/>
    <mergeCell ref="O19:Q21"/>
    <mergeCell ref="C55:I57"/>
    <mergeCell ref="C58:I60"/>
    <mergeCell ref="C61:I63"/>
    <mergeCell ref="R19:V21"/>
    <mergeCell ref="J22:N24"/>
    <mergeCell ref="B61:B63"/>
    <mergeCell ref="N66:P67"/>
    <mergeCell ref="N70:P71"/>
    <mergeCell ref="B22:B24"/>
    <mergeCell ref="B25:B27"/>
    <mergeCell ref="B28:B30"/>
    <mergeCell ref="B31:B33"/>
    <mergeCell ref="B34:B36"/>
    <mergeCell ref="B2:C3"/>
    <mergeCell ref="E2:G3"/>
    <mergeCell ref="I2:S3"/>
    <mergeCell ref="V2:Y3"/>
    <mergeCell ref="B4:D4"/>
    <mergeCell ref="E4:G4"/>
    <mergeCell ref="I4:S4"/>
    <mergeCell ref="B8:Y9"/>
    <mergeCell ref="B10:Y11"/>
    <mergeCell ref="B74:F75"/>
    <mergeCell ref="G74:G75"/>
    <mergeCell ref="B105:M106"/>
    <mergeCell ref="B103:M104"/>
    <mergeCell ref="P92:R93"/>
    <mergeCell ref="B95:I96"/>
    <mergeCell ref="P95:R96"/>
    <mergeCell ref="B101:J102"/>
    <mergeCell ref="S95:U96"/>
    <mergeCell ref="J95:L96"/>
    <mergeCell ref="B89:F90"/>
    <mergeCell ref="G89:P90"/>
    <mergeCell ref="B92:G93"/>
    <mergeCell ref="B79:H79"/>
    <mergeCell ref="K79:Q79"/>
    <mergeCell ref="T79:Z79"/>
    <mergeCell ref="B85:H85"/>
    <mergeCell ref="K85:Q85"/>
    <mergeCell ref="T85:Z85"/>
    <mergeCell ref="H92:J93"/>
    <mergeCell ref="S92:U93"/>
  </mergeCells>
  <pageMargins left="0.7" right="0.7" top="0.78740157499999996" bottom="0.78740157499999996" header="0.3" footer="0.3"/>
  <pageSetup paperSize="9" scale="7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2">
    <tabColor theme="3" tint="0.39997558519241921"/>
  </sheetPr>
  <dimension ref="A1:AL133"/>
  <sheetViews>
    <sheetView showGridLines="0" zoomScaleNormal="100" workbookViewId="0">
      <selection activeCell="C25" sqref="C25:I27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652" t="s">
        <v>466</v>
      </c>
    </row>
    <row r="2" spans="1:27" ht="10.199999999999999" customHeight="1" x14ac:dyDescent="0.25">
      <c r="A2" s="156"/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199</v>
      </c>
      <c r="W2" s="530"/>
      <c r="X2" s="530"/>
      <c r="Y2" s="530"/>
      <c r="Z2" s="156"/>
      <c r="AA2" s="653"/>
    </row>
    <row r="3" spans="1:27" ht="10.199999999999999" customHeight="1" x14ac:dyDescent="0.25">
      <c r="A3" s="156"/>
      <c r="B3" s="663"/>
      <c r="C3" s="664"/>
      <c r="D3" s="156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Z3" s="156"/>
      <c r="AA3" s="653"/>
    </row>
    <row r="4" spans="1:27" ht="10.199999999999999" customHeight="1" x14ac:dyDescent="0.25">
      <c r="A4" s="156"/>
      <c r="B4" s="1015" t="s">
        <v>18</v>
      </c>
      <c r="C4" s="1015"/>
      <c r="D4" s="1015"/>
      <c r="E4" s="1016" t="s">
        <v>43</v>
      </c>
      <c r="F4" s="590"/>
      <c r="G4" s="590"/>
      <c r="I4" s="1089" t="s">
        <v>435</v>
      </c>
      <c r="J4" s="1090"/>
      <c r="K4" s="1090"/>
      <c r="L4" s="1090"/>
      <c r="M4" s="1090"/>
      <c r="N4" s="1090"/>
      <c r="O4" s="1090"/>
      <c r="P4" s="1090"/>
      <c r="Q4" s="1090"/>
      <c r="R4" s="1090"/>
      <c r="S4" s="1090"/>
      <c r="V4" s="1050" t="s">
        <v>198</v>
      </c>
      <c r="W4" s="1050"/>
      <c r="X4" s="1050"/>
      <c r="Y4" s="1050"/>
      <c r="Z4" s="156"/>
      <c r="AA4" s="653"/>
    </row>
    <row r="5" spans="1:27" ht="10.199999999999999" customHeight="1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050"/>
      <c r="W5" s="1050"/>
      <c r="X5" s="1050"/>
      <c r="Y5" s="1050"/>
      <c r="Z5" s="156"/>
      <c r="AA5" s="653"/>
    </row>
    <row r="6" spans="1:27" ht="9.6" customHeight="1" x14ac:dyDescent="0.2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653"/>
    </row>
    <row r="7" spans="1:27" ht="9.6" customHeight="1" x14ac:dyDescent="0.2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653"/>
    </row>
    <row r="8" spans="1:27" ht="9.6" customHeight="1" x14ac:dyDescent="0.25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653"/>
    </row>
    <row r="9" spans="1:27" ht="9.6" customHeight="1" x14ac:dyDescent="0.25">
      <c r="A9" s="174"/>
      <c r="B9" s="1091" t="s">
        <v>203</v>
      </c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174"/>
      <c r="AA9" s="653"/>
    </row>
    <row r="10" spans="1:27" ht="10.199999999999999" customHeight="1" x14ac:dyDescent="0.25">
      <c r="A10" s="156"/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54"/>
      <c r="AA10" s="653"/>
    </row>
    <row r="11" spans="1:27" ht="10.199999999999999" customHeight="1" x14ac:dyDescent="0.25">
      <c r="A11" s="156"/>
      <c r="B11" s="1091" t="s">
        <v>468</v>
      </c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3"/>
      <c r="Y11" s="683"/>
      <c r="Z11" s="54"/>
      <c r="AA11" s="653"/>
    </row>
    <row r="12" spans="1:27" ht="10.199999999999999" customHeight="1" x14ac:dyDescent="0.25">
      <c r="A12" s="156"/>
      <c r="B12" s="683"/>
      <c r="C12" s="683"/>
      <c r="D12" s="683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3"/>
      <c r="U12" s="683"/>
      <c r="V12" s="683"/>
      <c r="W12" s="683"/>
      <c r="X12" s="683"/>
      <c r="Y12" s="683"/>
      <c r="Z12" s="55"/>
      <c r="AA12" s="653"/>
    </row>
    <row r="13" spans="1:27" ht="10.199999999999999" customHeight="1" x14ac:dyDescent="0.25">
      <c r="A13" s="156"/>
      <c r="B13" s="1092" t="s">
        <v>184</v>
      </c>
      <c r="C13" s="991"/>
      <c r="D13" s="991"/>
      <c r="E13" s="991"/>
      <c r="F13" s="991"/>
      <c r="G13" s="991"/>
      <c r="H13" s="991"/>
      <c r="I13" s="991"/>
      <c r="J13" s="991"/>
      <c r="K13" s="991"/>
      <c r="L13" s="991"/>
      <c r="M13" s="991"/>
      <c r="N13" s="991"/>
      <c r="O13" s="991"/>
      <c r="P13" s="991"/>
      <c r="Q13" s="991"/>
      <c r="R13" s="991"/>
      <c r="S13" s="991"/>
      <c r="T13" s="991"/>
      <c r="U13" s="991"/>
      <c r="V13" s="991"/>
      <c r="W13" s="991"/>
      <c r="X13" s="991"/>
      <c r="Y13" s="991"/>
      <c r="Z13" s="55"/>
      <c r="AA13" s="653"/>
    </row>
    <row r="14" spans="1:27" ht="10.199999999999999" customHeight="1" x14ac:dyDescent="0.25">
      <c r="A14" s="156"/>
      <c r="B14" s="991"/>
      <c r="C14" s="991"/>
      <c r="D14" s="991"/>
      <c r="E14" s="991"/>
      <c r="F14" s="991"/>
      <c r="G14" s="991"/>
      <c r="H14" s="991"/>
      <c r="I14" s="991"/>
      <c r="J14" s="991"/>
      <c r="K14" s="991"/>
      <c r="L14" s="991"/>
      <c r="M14" s="991"/>
      <c r="N14" s="991"/>
      <c r="O14" s="991"/>
      <c r="P14" s="991"/>
      <c r="Q14" s="991"/>
      <c r="R14" s="991"/>
      <c r="S14" s="991"/>
      <c r="T14" s="991"/>
      <c r="U14" s="991"/>
      <c r="V14" s="991"/>
      <c r="W14" s="991"/>
      <c r="X14" s="991"/>
      <c r="Y14" s="991"/>
      <c r="Z14" s="56"/>
      <c r="AA14" s="653"/>
    </row>
    <row r="15" spans="1:27" ht="10.199999999999999" customHeight="1" x14ac:dyDescent="0.25">
      <c r="A15" s="156"/>
      <c r="B15" s="1202" t="s">
        <v>525</v>
      </c>
      <c r="C15" s="1203"/>
      <c r="D15" s="1203"/>
      <c r="E15" s="1203"/>
      <c r="F15" s="1203"/>
      <c r="G15" s="1203"/>
      <c r="H15" s="1203"/>
      <c r="I15" s="1203"/>
      <c r="J15" s="1203"/>
      <c r="K15" s="1203"/>
      <c r="L15" s="1203"/>
      <c r="M15" s="1203"/>
      <c r="N15" s="1203"/>
      <c r="O15" s="1203"/>
      <c r="P15" s="1203"/>
      <c r="Q15" s="1203"/>
      <c r="R15" s="1203"/>
      <c r="S15" s="1203"/>
      <c r="T15" s="1203"/>
      <c r="U15" s="1203"/>
      <c r="V15" s="1203"/>
      <c r="W15" s="1203"/>
      <c r="X15" s="1203"/>
      <c r="Y15" s="1203"/>
      <c r="Z15" s="56"/>
      <c r="AA15" s="653"/>
    </row>
    <row r="16" spans="1:27" ht="10.199999999999999" customHeight="1" x14ac:dyDescent="0.25">
      <c r="A16" s="156"/>
      <c r="B16" s="1203"/>
      <c r="C16" s="1203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3"/>
      <c r="P16" s="1203"/>
      <c r="Q16" s="1203"/>
      <c r="R16" s="1203"/>
      <c r="S16" s="1203"/>
      <c r="T16" s="1203"/>
      <c r="U16" s="1203"/>
      <c r="V16" s="1203"/>
      <c r="W16" s="1203"/>
      <c r="X16" s="1203"/>
      <c r="Y16" s="1203"/>
      <c r="Z16" s="156"/>
      <c r="AA16" s="653"/>
    </row>
    <row r="17" spans="1:29" ht="10.199999999999999" customHeight="1" x14ac:dyDescent="0.25">
      <c r="A17" s="156"/>
      <c r="B17" s="507"/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156"/>
      <c r="AA17" s="653"/>
    </row>
    <row r="18" spans="1:29" ht="10.199999999999999" customHeight="1" x14ac:dyDescent="0.25">
      <c r="A18" s="15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8"/>
      <c r="M18" s="15"/>
      <c r="N18" s="15"/>
      <c r="O18" s="15"/>
      <c r="P18" s="15"/>
      <c r="Q18" s="58"/>
      <c r="R18" s="15"/>
      <c r="S18" s="15"/>
      <c r="T18" s="15"/>
      <c r="U18" s="15"/>
      <c r="V18" s="15"/>
      <c r="W18" s="58"/>
      <c r="X18" s="15"/>
      <c r="Y18" s="15"/>
      <c r="Z18" s="58"/>
      <c r="AA18" s="653"/>
    </row>
    <row r="19" spans="1:29" ht="10.199999999999999" customHeight="1" x14ac:dyDescent="0.25">
      <c r="A19" s="15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653"/>
    </row>
    <row r="20" spans="1:29" ht="10.199999999999999" customHeight="1" x14ac:dyDescent="0.25">
      <c r="A20" s="1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653"/>
    </row>
    <row r="21" spans="1:29" ht="10.199999999999999" customHeight="1" x14ac:dyDescent="0.25">
      <c r="A21" s="59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61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"/>
      <c r="AA21" s="653"/>
    </row>
    <row r="22" spans="1:29" ht="10.199999999999999" customHeight="1" x14ac:dyDescent="0.25">
      <c r="A22" s="59"/>
      <c r="B22" s="798" t="s">
        <v>24</v>
      </c>
      <c r="C22" s="1173" t="s">
        <v>41</v>
      </c>
      <c r="D22" s="1174"/>
      <c r="E22" s="1174"/>
      <c r="F22" s="1174"/>
      <c r="G22" s="1174"/>
      <c r="H22" s="1174"/>
      <c r="I22" s="1175"/>
      <c r="J22" s="1173" t="s">
        <v>42</v>
      </c>
      <c r="K22" s="1182"/>
      <c r="L22" s="1182"/>
      <c r="M22" s="1182"/>
      <c r="N22" s="1183"/>
      <c r="O22" s="1190" t="s">
        <v>40</v>
      </c>
      <c r="P22" s="1191"/>
      <c r="Q22" s="1192"/>
      <c r="R22" s="1190" t="s">
        <v>185</v>
      </c>
      <c r="S22" s="1191"/>
      <c r="T22" s="1191"/>
      <c r="U22" s="1191"/>
      <c r="V22" s="1199"/>
      <c r="W22" s="1170" t="s">
        <v>26</v>
      </c>
      <c r="X22" s="154"/>
      <c r="Y22" s="154"/>
      <c r="Z22" s="15"/>
      <c r="AA22" s="653"/>
    </row>
    <row r="23" spans="1:29" ht="10.199999999999999" customHeight="1" x14ac:dyDescent="0.25">
      <c r="A23" s="59"/>
      <c r="B23" s="799"/>
      <c r="C23" s="1176"/>
      <c r="D23" s="1177"/>
      <c r="E23" s="1177"/>
      <c r="F23" s="1177"/>
      <c r="G23" s="1177"/>
      <c r="H23" s="1177"/>
      <c r="I23" s="1178"/>
      <c r="J23" s="1184"/>
      <c r="K23" s="1185"/>
      <c r="L23" s="1185"/>
      <c r="M23" s="1185"/>
      <c r="N23" s="1186"/>
      <c r="O23" s="1193"/>
      <c r="P23" s="1194"/>
      <c r="Q23" s="1195"/>
      <c r="R23" s="1193"/>
      <c r="S23" s="1194"/>
      <c r="T23" s="1194"/>
      <c r="U23" s="1194"/>
      <c r="V23" s="1200"/>
      <c r="W23" s="1171"/>
      <c r="X23" s="154"/>
      <c r="Y23" s="154"/>
      <c r="Z23" s="15"/>
      <c r="AA23" s="653"/>
    </row>
    <row r="24" spans="1:29" ht="10.199999999999999" customHeight="1" x14ac:dyDescent="0.25">
      <c r="A24" s="59"/>
      <c r="B24" s="800"/>
      <c r="C24" s="1179"/>
      <c r="D24" s="1180"/>
      <c r="E24" s="1180"/>
      <c r="F24" s="1180"/>
      <c r="G24" s="1180"/>
      <c r="H24" s="1180"/>
      <c r="I24" s="1181"/>
      <c r="J24" s="1187"/>
      <c r="K24" s="1188"/>
      <c r="L24" s="1188"/>
      <c r="M24" s="1188"/>
      <c r="N24" s="1189"/>
      <c r="O24" s="1196"/>
      <c r="P24" s="1197"/>
      <c r="Q24" s="1198"/>
      <c r="R24" s="1196"/>
      <c r="S24" s="1197"/>
      <c r="T24" s="1197"/>
      <c r="U24" s="1197"/>
      <c r="V24" s="1201"/>
      <c r="W24" s="1172"/>
      <c r="X24" s="154"/>
      <c r="Y24" s="154"/>
      <c r="Z24" s="15"/>
      <c r="AA24" s="653"/>
    </row>
    <row r="25" spans="1:29" ht="10.199999999999999" customHeight="1" x14ac:dyDescent="0.25">
      <c r="A25" s="59"/>
      <c r="B25" s="759">
        <v>1</v>
      </c>
      <c r="C25" s="1151"/>
      <c r="D25" s="767"/>
      <c r="E25" s="767"/>
      <c r="F25" s="767"/>
      <c r="G25" s="767"/>
      <c r="H25" s="767"/>
      <c r="I25" s="768"/>
      <c r="J25" s="1151"/>
      <c r="K25" s="1155"/>
      <c r="L25" s="1155"/>
      <c r="M25" s="1155"/>
      <c r="N25" s="1156"/>
      <c r="O25" s="1160"/>
      <c r="P25" s="1155"/>
      <c r="Q25" s="1156"/>
      <c r="R25" s="1151"/>
      <c r="S25" s="1155"/>
      <c r="T25" s="1155"/>
      <c r="U25" s="1155"/>
      <c r="V25" s="768"/>
      <c r="W25" s="1161"/>
      <c r="X25" s="154"/>
      <c r="Y25" s="154"/>
      <c r="Z25" s="15"/>
      <c r="AA25" s="653"/>
    </row>
    <row r="26" spans="1:29" ht="10.199999999999999" customHeight="1" x14ac:dyDescent="0.25">
      <c r="A26" s="59"/>
      <c r="B26" s="1103"/>
      <c r="C26" s="1152"/>
      <c r="D26" s="1153"/>
      <c r="E26" s="1153"/>
      <c r="F26" s="1153"/>
      <c r="G26" s="1153"/>
      <c r="H26" s="1153"/>
      <c r="I26" s="1154"/>
      <c r="J26" s="1157"/>
      <c r="K26" s="1158"/>
      <c r="L26" s="1158"/>
      <c r="M26" s="1158"/>
      <c r="N26" s="1159"/>
      <c r="O26" s="1157"/>
      <c r="P26" s="1158"/>
      <c r="Q26" s="1159"/>
      <c r="R26" s="1157"/>
      <c r="S26" s="1158"/>
      <c r="T26" s="1158"/>
      <c r="U26" s="1158"/>
      <c r="V26" s="1154"/>
      <c r="W26" s="1162"/>
      <c r="X26" s="154"/>
      <c r="Y26" s="154"/>
      <c r="Z26" s="15"/>
      <c r="AA26" s="653"/>
    </row>
    <row r="27" spans="1:29" ht="10.199999999999999" customHeight="1" x14ac:dyDescent="0.25">
      <c r="A27" s="59"/>
      <c r="B27" s="760"/>
      <c r="C27" s="769"/>
      <c r="D27" s="601"/>
      <c r="E27" s="601"/>
      <c r="F27" s="601"/>
      <c r="G27" s="601"/>
      <c r="H27" s="601"/>
      <c r="I27" s="602"/>
      <c r="J27" s="773"/>
      <c r="K27" s="774"/>
      <c r="L27" s="774"/>
      <c r="M27" s="774"/>
      <c r="N27" s="775"/>
      <c r="O27" s="773"/>
      <c r="P27" s="774"/>
      <c r="Q27" s="775"/>
      <c r="R27" s="769"/>
      <c r="S27" s="601"/>
      <c r="T27" s="601"/>
      <c r="U27" s="601"/>
      <c r="V27" s="602"/>
      <c r="W27" s="1163"/>
      <c r="X27" s="154"/>
      <c r="Y27" s="154"/>
      <c r="Z27" s="15"/>
      <c r="AA27" s="653"/>
    </row>
    <row r="28" spans="1:29" ht="10.199999999999999" customHeight="1" x14ac:dyDescent="0.25">
      <c r="A28" s="59"/>
      <c r="B28" s="1102">
        <v>2</v>
      </c>
      <c r="C28" s="1151"/>
      <c r="D28" s="767"/>
      <c r="E28" s="767"/>
      <c r="F28" s="767"/>
      <c r="G28" s="767"/>
      <c r="H28" s="767"/>
      <c r="I28" s="768"/>
      <c r="J28" s="1151"/>
      <c r="K28" s="1155"/>
      <c r="L28" s="1155"/>
      <c r="M28" s="1155"/>
      <c r="N28" s="1156"/>
      <c r="O28" s="1160"/>
      <c r="P28" s="1155"/>
      <c r="Q28" s="1156"/>
      <c r="R28" s="1151"/>
      <c r="S28" s="1155"/>
      <c r="T28" s="1155"/>
      <c r="U28" s="1155"/>
      <c r="V28" s="768"/>
      <c r="W28" s="1161"/>
      <c r="X28" s="154"/>
      <c r="Y28" s="154"/>
      <c r="Z28" s="15"/>
      <c r="AA28" s="653"/>
    </row>
    <row r="29" spans="1:29" ht="10.199999999999999" customHeight="1" x14ac:dyDescent="0.25">
      <c r="A29" s="59"/>
      <c r="B29" s="1103"/>
      <c r="C29" s="1152"/>
      <c r="D29" s="1153"/>
      <c r="E29" s="1153"/>
      <c r="F29" s="1153"/>
      <c r="G29" s="1153"/>
      <c r="H29" s="1153"/>
      <c r="I29" s="1154"/>
      <c r="J29" s="1157"/>
      <c r="K29" s="1158"/>
      <c r="L29" s="1158"/>
      <c r="M29" s="1158"/>
      <c r="N29" s="1159"/>
      <c r="O29" s="1157"/>
      <c r="P29" s="1158"/>
      <c r="Q29" s="1159"/>
      <c r="R29" s="1157"/>
      <c r="S29" s="1158"/>
      <c r="T29" s="1158"/>
      <c r="U29" s="1158"/>
      <c r="V29" s="1154"/>
      <c r="W29" s="1162"/>
      <c r="X29" s="154"/>
      <c r="Y29" s="154"/>
      <c r="Z29" s="15"/>
      <c r="AA29" s="653"/>
    </row>
    <row r="30" spans="1:29" ht="10.199999999999999" customHeight="1" x14ac:dyDescent="0.25">
      <c r="A30" s="59"/>
      <c r="B30" s="760"/>
      <c r="C30" s="769"/>
      <c r="D30" s="601"/>
      <c r="E30" s="601"/>
      <c r="F30" s="601"/>
      <c r="G30" s="601"/>
      <c r="H30" s="601"/>
      <c r="I30" s="602"/>
      <c r="J30" s="773"/>
      <c r="K30" s="774"/>
      <c r="L30" s="774"/>
      <c r="M30" s="774"/>
      <c r="N30" s="775"/>
      <c r="O30" s="773"/>
      <c r="P30" s="774"/>
      <c r="Q30" s="775"/>
      <c r="R30" s="769"/>
      <c r="S30" s="601"/>
      <c r="T30" s="601"/>
      <c r="U30" s="601"/>
      <c r="V30" s="602"/>
      <c r="W30" s="1163"/>
      <c r="X30" s="154"/>
      <c r="Y30" s="154"/>
      <c r="Z30" s="15"/>
      <c r="AA30" s="653"/>
    </row>
    <row r="31" spans="1:29" ht="10.199999999999999" customHeight="1" x14ac:dyDescent="0.25">
      <c r="A31" s="59"/>
      <c r="B31" s="1102">
        <v>3</v>
      </c>
      <c r="C31" s="1151"/>
      <c r="D31" s="767"/>
      <c r="E31" s="767"/>
      <c r="F31" s="767"/>
      <c r="G31" s="767"/>
      <c r="H31" s="767"/>
      <c r="I31" s="768"/>
      <c r="J31" s="1151"/>
      <c r="K31" s="1155"/>
      <c r="L31" s="1155"/>
      <c r="M31" s="1155"/>
      <c r="N31" s="1156"/>
      <c r="O31" s="1160"/>
      <c r="P31" s="1155"/>
      <c r="Q31" s="1156"/>
      <c r="R31" s="1151"/>
      <c r="S31" s="1155"/>
      <c r="T31" s="1155"/>
      <c r="U31" s="1155"/>
      <c r="V31" s="768"/>
      <c r="W31" s="1161"/>
      <c r="X31" s="154"/>
      <c r="Y31" s="154"/>
      <c r="Z31" s="15"/>
      <c r="AA31" s="653"/>
      <c r="AB31" s="153"/>
      <c r="AC31" s="153"/>
    </row>
    <row r="32" spans="1:29" ht="10.199999999999999" customHeight="1" x14ac:dyDescent="0.25">
      <c r="A32" s="59"/>
      <c r="B32" s="1103"/>
      <c r="C32" s="1152"/>
      <c r="D32" s="1153"/>
      <c r="E32" s="1153"/>
      <c r="F32" s="1153"/>
      <c r="G32" s="1153"/>
      <c r="H32" s="1153"/>
      <c r="I32" s="1154"/>
      <c r="J32" s="1157"/>
      <c r="K32" s="1158"/>
      <c r="L32" s="1158"/>
      <c r="M32" s="1158"/>
      <c r="N32" s="1159"/>
      <c r="O32" s="1157"/>
      <c r="P32" s="1158"/>
      <c r="Q32" s="1159"/>
      <c r="R32" s="1157"/>
      <c r="S32" s="1158"/>
      <c r="T32" s="1158"/>
      <c r="U32" s="1158"/>
      <c r="V32" s="1154"/>
      <c r="W32" s="1162"/>
      <c r="X32" s="154"/>
      <c r="Y32" s="154"/>
      <c r="Z32" s="15"/>
      <c r="AA32" s="653"/>
    </row>
    <row r="33" spans="1:27" ht="10.199999999999999" customHeight="1" x14ac:dyDescent="0.25">
      <c r="A33" s="59"/>
      <c r="B33" s="760"/>
      <c r="C33" s="769"/>
      <c r="D33" s="601"/>
      <c r="E33" s="601"/>
      <c r="F33" s="601"/>
      <c r="G33" s="601"/>
      <c r="H33" s="601"/>
      <c r="I33" s="602"/>
      <c r="J33" s="773"/>
      <c r="K33" s="774"/>
      <c r="L33" s="774"/>
      <c r="M33" s="774"/>
      <c r="N33" s="775"/>
      <c r="O33" s="773"/>
      <c r="P33" s="774"/>
      <c r="Q33" s="775"/>
      <c r="R33" s="769"/>
      <c r="S33" s="601"/>
      <c r="T33" s="601"/>
      <c r="U33" s="601"/>
      <c r="V33" s="602"/>
      <c r="W33" s="1163"/>
      <c r="X33" s="154"/>
      <c r="Y33" s="154"/>
      <c r="Z33" s="15"/>
      <c r="AA33" s="653"/>
    </row>
    <row r="34" spans="1:27" ht="10.199999999999999" customHeight="1" x14ac:dyDescent="0.25">
      <c r="A34" s="59"/>
      <c r="B34" s="1102">
        <v>4</v>
      </c>
      <c r="C34" s="1151"/>
      <c r="D34" s="767"/>
      <c r="E34" s="767"/>
      <c r="F34" s="767"/>
      <c r="G34" s="767"/>
      <c r="H34" s="767"/>
      <c r="I34" s="768"/>
      <c r="J34" s="1151"/>
      <c r="K34" s="1155"/>
      <c r="L34" s="1155"/>
      <c r="M34" s="1155"/>
      <c r="N34" s="1156"/>
      <c r="O34" s="1160"/>
      <c r="P34" s="1155"/>
      <c r="Q34" s="1156"/>
      <c r="R34" s="1151"/>
      <c r="S34" s="1155"/>
      <c r="T34" s="1155"/>
      <c r="U34" s="1155"/>
      <c r="V34" s="768"/>
      <c r="W34" s="1161"/>
      <c r="X34" s="154"/>
      <c r="Y34" s="154"/>
      <c r="Z34" s="15"/>
      <c r="AA34" s="653"/>
    </row>
    <row r="35" spans="1:27" ht="10.199999999999999" customHeight="1" x14ac:dyDescent="0.25">
      <c r="A35" s="59"/>
      <c r="B35" s="1103"/>
      <c r="C35" s="1152"/>
      <c r="D35" s="1153"/>
      <c r="E35" s="1153"/>
      <c r="F35" s="1153"/>
      <c r="G35" s="1153"/>
      <c r="H35" s="1153"/>
      <c r="I35" s="1154"/>
      <c r="J35" s="1157"/>
      <c r="K35" s="1158"/>
      <c r="L35" s="1158"/>
      <c r="M35" s="1158"/>
      <c r="N35" s="1159"/>
      <c r="O35" s="1157"/>
      <c r="P35" s="1158"/>
      <c r="Q35" s="1159"/>
      <c r="R35" s="1157"/>
      <c r="S35" s="1158"/>
      <c r="T35" s="1158"/>
      <c r="U35" s="1158"/>
      <c r="V35" s="1154"/>
      <c r="W35" s="1162"/>
      <c r="X35" s="154"/>
      <c r="Y35" s="154"/>
      <c r="Z35" s="15"/>
      <c r="AA35" s="653"/>
    </row>
    <row r="36" spans="1:27" ht="10.199999999999999" customHeight="1" x14ac:dyDescent="0.25">
      <c r="A36" s="59"/>
      <c r="B36" s="760"/>
      <c r="C36" s="769"/>
      <c r="D36" s="601"/>
      <c r="E36" s="601"/>
      <c r="F36" s="601"/>
      <c r="G36" s="601"/>
      <c r="H36" s="601"/>
      <c r="I36" s="602"/>
      <c r="J36" s="773"/>
      <c r="K36" s="774"/>
      <c r="L36" s="774"/>
      <c r="M36" s="774"/>
      <c r="N36" s="775"/>
      <c r="O36" s="773"/>
      <c r="P36" s="774"/>
      <c r="Q36" s="775"/>
      <c r="R36" s="769"/>
      <c r="S36" s="601"/>
      <c r="T36" s="601"/>
      <c r="U36" s="601"/>
      <c r="V36" s="602"/>
      <c r="W36" s="1163"/>
      <c r="X36" s="154"/>
      <c r="Y36" s="154"/>
      <c r="Z36" s="15"/>
      <c r="AA36" s="653"/>
    </row>
    <row r="37" spans="1:27" ht="10.199999999999999" customHeight="1" x14ac:dyDescent="0.25">
      <c r="A37" s="59"/>
      <c r="B37" s="1102">
        <v>5</v>
      </c>
      <c r="C37" s="1151"/>
      <c r="D37" s="767"/>
      <c r="E37" s="767"/>
      <c r="F37" s="767"/>
      <c r="G37" s="767"/>
      <c r="H37" s="767"/>
      <c r="I37" s="768"/>
      <c r="J37" s="1151"/>
      <c r="K37" s="1155"/>
      <c r="L37" s="1155"/>
      <c r="M37" s="1155"/>
      <c r="N37" s="1156"/>
      <c r="O37" s="1160"/>
      <c r="P37" s="1155"/>
      <c r="Q37" s="1156"/>
      <c r="R37" s="1151"/>
      <c r="S37" s="1155"/>
      <c r="T37" s="1155"/>
      <c r="U37" s="1155"/>
      <c r="V37" s="768"/>
      <c r="W37" s="1161"/>
      <c r="X37" s="154"/>
      <c r="Y37" s="154"/>
      <c r="Z37" s="15"/>
      <c r="AA37" s="653"/>
    </row>
    <row r="38" spans="1:27" ht="10.199999999999999" customHeight="1" x14ac:dyDescent="0.25">
      <c r="A38" s="59"/>
      <c r="B38" s="1103"/>
      <c r="C38" s="1152"/>
      <c r="D38" s="1153"/>
      <c r="E38" s="1153"/>
      <c r="F38" s="1153"/>
      <c r="G38" s="1153"/>
      <c r="H38" s="1153"/>
      <c r="I38" s="1154"/>
      <c r="J38" s="1157"/>
      <c r="K38" s="1158"/>
      <c r="L38" s="1158"/>
      <c r="M38" s="1158"/>
      <c r="N38" s="1159"/>
      <c r="O38" s="1157"/>
      <c r="P38" s="1158"/>
      <c r="Q38" s="1159"/>
      <c r="R38" s="1157"/>
      <c r="S38" s="1158"/>
      <c r="T38" s="1158"/>
      <c r="U38" s="1158"/>
      <c r="V38" s="1154"/>
      <c r="W38" s="1162"/>
      <c r="X38" s="154"/>
      <c r="Y38" s="154"/>
      <c r="Z38" s="15"/>
      <c r="AA38" s="653"/>
    </row>
    <row r="39" spans="1:27" ht="10.199999999999999" customHeight="1" x14ac:dyDescent="0.25">
      <c r="A39" s="59"/>
      <c r="B39" s="760"/>
      <c r="C39" s="769"/>
      <c r="D39" s="601"/>
      <c r="E39" s="601"/>
      <c r="F39" s="601"/>
      <c r="G39" s="601"/>
      <c r="H39" s="601"/>
      <c r="I39" s="602"/>
      <c r="J39" s="773"/>
      <c r="K39" s="774"/>
      <c r="L39" s="774"/>
      <c r="M39" s="774"/>
      <c r="N39" s="775"/>
      <c r="O39" s="773"/>
      <c r="P39" s="774"/>
      <c r="Q39" s="775"/>
      <c r="R39" s="769"/>
      <c r="S39" s="601"/>
      <c r="T39" s="601"/>
      <c r="U39" s="601"/>
      <c r="V39" s="602"/>
      <c r="W39" s="1163"/>
      <c r="X39" s="154"/>
      <c r="Y39" s="154"/>
      <c r="Z39" s="15"/>
      <c r="AA39" s="653"/>
    </row>
    <row r="40" spans="1:27" ht="10.199999999999999" customHeight="1" x14ac:dyDescent="0.25">
      <c r="A40" s="59"/>
      <c r="B40" s="1102">
        <v>6</v>
      </c>
      <c r="C40" s="1151"/>
      <c r="D40" s="767"/>
      <c r="E40" s="767"/>
      <c r="F40" s="767"/>
      <c r="G40" s="767"/>
      <c r="H40" s="767"/>
      <c r="I40" s="768"/>
      <c r="J40" s="1151"/>
      <c r="K40" s="1155"/>
      <c r="L40" s="1155"/>
      <c r="M40" s="1155"/>
      <c r="N40" s="1156"/>
      <c r="O40" s="1160"/>
      <c r="P40" s="1155"/>
      <c r="Q40" s="1156"/>
      <c r="R40" s="1151"/>
      <c r="S40" s="1155"/>
      <c r="T40" s="1155"/>
      <c r="U40" s="1155"/>
      <c r="V40" s="768"/>
      <c r="W40" s="1161"/>
      <c r="X40" s="154"/>
      <c r="Y40" s="154"/>
      <c r="Z40" s="15"/>
      <c r="AA40" s="653"/>
    </row>
    <row r="41" spans="1:27" ht="10.199999999999999" customHeight="1" x14ac:dyDescent="0.25">
      <c r="A41" s="59"/>
      <c r="B41" s="1103"/>
      <c r="C41" s="1152"/>
      <c r="D41" s="1153"/>
      <c r="E41" s="1153"/>
      <c r="F41" s="1153"/>
      <c r="G41" s="1153"/>
      <c r="H41" s="1153"/>
      <c r="I41" s="1154"/>
      <c r="J41" s="1157"/>
      <c r="K41" s="1158"/>
      <c r="L41" s="1158"/>
      <c r="M41" s="1158"/>
      <c r="N41" s="1159"/>
      <c r="O41" s="1157"/>
      <c r="P41" s="1158"/>
      <c r="Q41" s="1159"/>
      <c r="R41" s="1157"/>
      <c r="S41" s="1158"/>
      <c r="T41" s="1158"/>
      <c r="U41" s="1158"/>
      <c r="V41" s="1154"/>
      <c r="W41" s="1162"/>
      <c r="X41" s="154"/>
      <c r="Y41" s="154"/>
      <c r="Z41" s="15"/>
      <c r="AA41" s="653"/>
    </row>
    <row r="42" spans="1:27" ht="10.199999999999999" customHeight="1" x14ac:dyDescent="0.25">
      <c r="A42" s="59"/>
      <c r="B42" s="760"/>
      <c r="C42" s="769"/>
      <c r="D42" s="601"/>
      <c r="E42" s="601"/>
      <c r="F42" s="601"/>
      <c r="G42" s="601"/>
      <c r="H42" s="601"/>
      <c r="I42" s="602"/>
      <c r="J42" s="773"/>
      <c r="K42" s="774"/>
      <c r="L42" s="774"/>
      <c r="M42" s="774"/>
      <c r="N42" s="775"/>
      <c r="O42" s="773"/>
      <c r="P42" s="774"/>
      <c r="Q42" s="775"/>
      <c r="R42" s="769"/>
      <c r="S42" s="601"/>
      <c r="T42" s="601"/>
      <c r="U42" s="601"/>
      <c r="V42" s="602"/>
      <c r="W42" s="1163"/>
      <c r="X42" s="154"/>
      <c r="Y42" s="154"/>
      <c r="Z42" s="15"/>
      <c r="AA42" s="653"/>
    </row>
    <row r="43" spans="1:27" ht="10.199999999999999" customHeight="1" x14ac:dyDescent="0.25">
      <c r="A43" s="59"/>
      <c r="B43" s="1102">
        <v>7</v>
      </c>
      <c r="C43" s="1151"/>
      <c r="D43" s="767"/>
      <c r="E43" s="767"/>
      <c r="F43" s="767"/>
      <c r="G43" s="767"/>
      <c r="H43" s="767"/>
      <c r="I43" s="768"/>
      <c r="J43" s="1151"/>
      <c r="K43" s="1155"/>
      <c r="L43" s="1155"/>
      <c r="M43" s="1155"/>
      <c r="N43" s="1156"/>
      <c r="O43" s="1160"/>
      <c r="P43" s="1155"/>
      <c r="Q43" s="1156"/>
      <c r="R43" s="1151"/>
      <c r="S43" s="1155"/>
      <c r="T43" s="1155"/>
      <c r="U43" s="1155"/>
      <c r="V43" s="768"/>
      <c r="W43" s="1161"/>
      <c r="X43" s="154"/>
      <c r="Y43" s="154"/>
      <c r="Z43" s="15"/>
      <c r="AA43" s="653"/>
    </row>
    <row r="44" spans="1:27" ht="10.199999999999999" customHeight="1" x14ac:dyDescent="0.25">
      <c r="A44" s="59"/>
      <c r="B44" s="1103"/>
      <c r="C44" s="1152"/>
      <c r="D44" s="1153"/>
      <c r="E44" s="1153"/>
      <c r="F44" s="1153"/>
      <c r="G44" s="1153"/>
      <c r="H44" s="1153"/>
      <c r="I44" s="1154"/>
      <c r="J44" s="1157"/>
      <c r="K44" s="1158"/>
      <c r="L44" s="1158"/>
      <c r="M44" s="1158"/>
      <c r="N44" s="1159"/>
      <c r="O44" s="1157"/>
      <c r="P44" s="1158"/>
      <c r="Q44" s="1159"/>
      <c r="R44" s="1157"/>
      <c r="S44" s="1158"/>
      <c r="T44" s="1158"/>
      <c r="U44" s="1158"/>
      <c r="V44" s="1154"/>
      <c r="W44" s="1162"/>
      <c r="X44" s="154"/>
      <c r="Y44" s="154"/>
      <c r="Z44" s="15"/>
      <c r="AA44" s="653"/>
    </row>
    <row r="45" spans="1:27" ht="10.199999999999999" customHeight="1" x14ac:dyDescent="0.25">
      <c r="A45" s="59"/>
      <c r="B45" s="760"/>
      <c r="C45" s="769"/>
      <c r="D45" s="601"/>
      <c r="E45" s="601"/>
      <c r="F45" s="601"/>
      <c r="G45" s="601"/>
      <c r="H45" s="601"/>
      <c r="I45" s="602"/>
      <c r="J45" s="773"/>
      <c r="K45" s="774"/>
      <c r="L45" s="774"/>
      <c r="M45" s="774"/>
      <c r="N45" s="775"/>
      <c r="O45" s="773"/>
      <c r="P45" s="774"/>
      <c r="Q45" s="775"/>
      <c r="R45" s="769"/>
      <c r="S45" s="601"/>
      <c r="T45" s="601"/>
      <c r="U45" s="601"/>
      <c r="V45" s="602"/>
      <c r="W45" s="1163"/>
      <c r="X45" s="154"/>
      <c r="Y45" s="154"/>
      <c r="Z45" s="15"/>
      <c r="AA45" s="653"/>
    </row>
    <row r="46" spans="1:27" ht="10.199999999999999" customHeight="1" x14ac:dyDescent="0.25">
      <c r="A46" s="59"/>
      <c r="B46" s="1102">
        <v>8</v>
      </c>
      <c r="C46" s="1151"/>
      <c r="D46" s="767"/>
      <c r="E46" s="767"/>
      <c r="F46" s="767"/>
      <c r="G46" s="767"/>
      <c r="H46" s="767"/>
      <c r="I46" s="768"/>
      <c r="J46" s="1151"/>
      <c r="K46" s="1155"/>
      <c r="L46" s="1155"/>
      <c r="M46" s="1155"/>
      <c r="N46" s="1156"/>
      <c r="O46" s="1160"/>
      <c r="P46" s="1155"/>
      <c r="Q46" s="1156"/>
      <c r="R46" s="1151"/>
      <c r="S46" s="1155"/>
      <c r="T46" s="1155"/>
      <c r="U46" s="1155"/>
      <c r="V46" s="768"/>
      <c r="W46" s="1161"/>
      <c r="X46" s="154"/>
      <c r="Y46" s="154"/>
      <c r="Z46" s="15"/>
      <c r="AA46" s="653"/>
    </row>
    <row r="47" spans="1:27" ht="10.199999999999999" customHeight="1" x14ac:dyDescent="0.25">
      <c r="A47" s="59"/>
      <c r="B47" s="1103"/>
      <c r="C47" s="1152"/>
      <c r="D47" s="1153"/>
      <c r="E47" s="1153"/>
      <c r="F47" s="1153"/>
      <c r="G47" s="1153"/>
      <c r="H47" s="1153"/>
      <c r="I47" s="1154"/>
      <c r="J47" s="1157"/>
      <c r="K47" s="1158"/>
      <c r="L47" s="1158"/>
      <c r="M47" s="1158"/>
      <c r="N47" s="1159"/>
      <c r="O47" s="1157"/>
      <c r="P47" s="1158"/>
      <c r="Q47" s="1159"/>
      <c r="R47" s="1157"/>
      <c r="S47" s="1158"/>
      <c r="T47" s="1158"/>
      <c r="U47" s="1158"/>
      <c r="V47" s="1154"/>
      <c r="W47" s="1162"/>
      <c r="X47" s="154"/>
      <c r="Y47" s="154"/>
      <c r="Z47" s="15"/>
      <c r="AA47" s="653"/>
    </row>
    <row r="48" spans="1:27" ht="10.199999999999999" customHeight="1" x14ac:dyDescent="0.25">
      <c r="A48" s="59"/>
      <c r="B48" s="760"/>
      <c r="C48" s="769"/>
      <c r="D48" s="601"/>
      <c r="E48" s="601"/>
      <c r="F48" s="601"/>
      <c r="G48" s="601"/>
      <c r="H48" s="601"/>
      <c r="I48" s="602"/>
      <c r="J48" s="773"/>
      <c r="K48" s="774"/>
      <c r="L48" s="774"/>
      <c r="M48" s="774"/>
      <c r="N48" s="775"/>
      <c r="O48" s="773"/>
      <c r="P48" s="774"/>
      <c r="Q48" s="775"/>
      <c r="R48" s="769"/>
      <c r="S48" s="601"/>
      <c r="T48" s="601"/>
      <c r="U48" s="601"/>
      <c r="V48" s="602"/>
      <c r="W48" s="1163"/>
      <c r="X48" s="154"/>
      <c r="Y48" s="154"/>
      <c r="Z48" s="15"/>
      <c r="AA48" s="653"/>
    </row>
    <row r="49" spans="1:27" ht="10.199999999999999" customHeight="1" x14ac:dyDescent="0.25">
      <c r="A49" s="59"/>
      <c r="B49" s="1102">
        <v>9</v>
      </c>
      <c r="C49" s="1151"/>
      <c r="D49" s="767"/>
      <c r="E49" s="767"/>
      <c r="F49" s="767"/>
      <c r="G49" s="767"/>
      <c r="H49" s="767"/>
      <c r="I49" s="768"/>
      <c r="J49" s="1151"/>
      <c r="K49" s="1155"/>
      <c r="L49" s="1155"/>
      <c r="M49" s="1155"/>
      <c r="N49" s="1156"/>
      <c r="O49" s="1160"/>
      <c r="P49" s="1155"/>
      <c r="Q49" s="1156"/>
      <c r="R49" s="1151"/>
      <c r="S49" s="1155"/>
      <c r="T49" s="1155"/>
      <c r="U49" s="1155"/>
      <c r="V49" s="768"/>
      <c r="W49" s="1161"/>
      <c r="X49" s="154"/>
      <c r="Y49" s="154"/>
      <c r="Z49" s="15"/>
      <c r="AA49" s="653"/>
    </row>
    <row r="50" spans="1:27" ht="10.199999999999999" customHeight="1" x14ac:dyDescent="0.25">
      <c r="A50" s="59"/>
      <c r="B50" s="1103"/>
      <c r="C50" s="1152"/>
      <c r="D50" s="1153"/>
      <c r="E50" s="1153"/>
      <c r="F50" s="1153"/>
      <c r="G50" s="1153"/>
      <c r="H50" s="1153"/>
      <c r="I50" s="1154"/>
      <c r="J50" s="1157"/>
      <c r="K50" s="1158"/>
      <c r="L50" s="1158"/>
      <c r="M50" s="1158"/>
      <c r="N50" s="1159"/>
      <c r="O50" s="1157"/>
      <c r="P50" s="1158"/>
      <c r="Q50" s="1159"/>
      <c r="R50" s="1157"/>
      <c r="S50" s="1158"/>
      <c r="T50" s="1158"/>
      <c r="U50" s="1158"/>
      <c r="V50" s="1154"/>
      <c r="W50" s="1162"/>
      <c r="X50" s="154"/>
      <c r="Y50" s="154"/>
      <c r="Z50" s="15"/>
      <c r="AA50" s="653"/>
    </row>
    <row r="51" spans="1:27" ht="10.199999999999999" customHeight="1" x14ac:dyDescent="0.25">
      <c r="A51" s="59"/>
      <c r="B51" s="760"/>
      <c r="C51" s="769"/>
      <c r="D51" s="601"/>
      <c r="E51" s="601"/>
      <c r="F51" s="601"/>
      <c r="G51" s="601"/>
      <c r="H51" s="601"/>
      <c r="I51" s="602"/>
      <c r="J51" s="773"/>
      <c r="K51" s="774"/>
      <c r="L51" s="774"/>
      <c r="M51" s="774"/>
      <c r="N51" s="775"/>
      <c r="O51" s="773"/>
      <c r="P51" s="774"/>
      <c r="Q51" s="775"/>
      <c r="R51" s="769"/>
      <c r="S51" s="601"/>
      <c r="T51" s="601"/>
      <c r="U51" s="601"/>
      <c r="V51" s="602"/>
      <c r="W51" s="1163"/>
      <c r="X51" s="154"/>
      <c r="Y51" s="154"/>
      <c r="Z51" s="15"/>
      <c r="AA51" s="653"/>
    </row>
    <row r="52" spans="1:27" ht="10.199999999999999" customHeight="1" x14ac:dyDescent="0.25">
      <c r="A52" s="59"/>
      <c r="B52" s="1102">
        <v>10</v>
      </c>
      <c r="C52" s="1151"/>
      <c r="D52" s="767"/>
      <c r="E52" s="767"/>
      <c r="F52" s="767"/>
      <c r="G52" s="767"/>
      <c r="H52" s="767"/>
      <c r="I52" s="768"/>
      <c r="J52" s="1151"/>
      <c r="K52" s="1155"/>
      <c r="L52" s="1155"/>
      <c r="M52" s="1155"/>
      <c r="N52" s="1156"/>
      <c r="O52" s="1160"/>
      <c r="P52" s="1155"/>
      <c r="Q52" s="1156"/>
      <c r="R52" s="1151"/>
      <c r="S52" s="1155"/>
      <c r="T52" s="1155"/>
      <c r="U52" s="1155"/>
      <c r="V52" s="768"/>
      <c r="W52" s="1161"/>
      <c r="X52" s="154"/>
      <c r="Y52" s="154"/>
      <c r="Z52" s="15"/>
      <c r="AA52" s="653"/>
    </row>
    <row r="53" spans="1:27" ht="10.199999999999999" customHeight="1" x14ac:dyDescent="0.25">
      <c r="A53" s="59"/>
      <c r="B53" s="1103"/>
      <c r="C53" s="1152"/>
      <c r="D53" s="1153"/>
      <c r="E53" s="1153"/>
      <c r="F53" s="1153"/>
      <c r="G53" s="1153"/>
      <c r="H53" s="1153"/>
      <c r="I53" s="1154"/>
      <c r="J53" s="1157"/>
      <c r="K53" s="1158"/>
      <c r="L53" s="1158"/>
      <c r="M53" s="1158"/>
      <c r="N53" s="1159"/>
      <c r="O53" s="1157"/>
      <c r="P53" s="1158"/>
      <c r="Q53" s="1159"/>
      <c r="R53" s="1157"/>
      <c r="S53" s="1158"/>
      <c r="T53" s="1158"/>
      <c r="U53" s="1158"/>
      <c r="V53" s="1154"/>
      <c r="W53" s="1162"/>
      <c r="X53" s="154"/>
      <c r="Y53" s="154"/>
      <c r="Z53" s="15"/>
      <c r="AA53" s="653"/>
    </row>
    <row r="54" spans="1:27" ht="10.199999999999999" customHeight="1" x14ac:dyDescent="0.25">
      <c r="A54" s="59"/>
      <c r="B54" s="760"/>
      <c r="C54" s="769"/>
      <c r="D54" s="601"/>
      <c r="E54" s="601"/>
      <c r="F54" s="601"/>
      <c r="G54" s="601"/>
      <c r="H54" s="601"/>
      <c r="I54" s="602"/>
      <c r="J54" s="773"/>
      <c r="K54" s="774"/>
      <c r="L54" s="774"/>
      <c r="M54" s="774"/>
      <c r="N54" s="775"/>
      <c r="O54" s="773"/>
      <c r="P54" s="774"/>
      <c r="Q54" s="775"/>
      <c r="R54" s="769"/>
      <c r="S54" s="601"/>
      <c r="T54" s="601"/>
      <c r="U54" s="601"/>
      <c r="V54" s="602"/>
      <c r="W54" s="1163"/>
      <c r="X54" s="154"/>
      <c r="Y54" s="154"/>
      <c r="Z54" s="15"/>
      <c r="AA54" s="653"/>
    </row>
    <row r="55" spans="1:27" ht="10.199999999999999" customHeight="1" x14ac:dyDescent="0.25">
      <c r="A55" s="59"/>
      <c r="B55" s="1102">
        <v>11</v>
      </c>
      <c r="C55" s="1151"/>
      <c r="D55" s="767"/>
      <c r="E55" s="767"/>
      <c r="F55" s="767"/>
      <c r="G55" s="767"/>
      <c r="H55" s="767"/>
      <c r="I55" s="768"/>
      <c r="J55" s="1151"/>
      <c r="K55" s="1155"/>
      <c r="L55" s="1155"/>
      <c r="M55" s="1155"/>
      <c r="N55" s="1156"/>
      <c r="O55" s="1160"/>
      <c r="P55" s="1155"/>
      <c r="Q55" s="1156"/>
      <c r="R55" s="1151"/>
      <c r="S55" s="1155"/>
      <c r="T55" s="1155"/>
      <c r="U55" s="1155"/>
      <c r="V55" s="768"/>
      <c r="W55" s="1161"/>
      <c r="X55" s="154"/>
      <c r="Y55" s="154"/>
      <c r="Z55" s="15"/>
      <c r="AA55" s="653"/>
    </row>
    <row r="56" spans="1:27" ht="10.199999999999999" customHeight="1" x14ac:dyDescent="0.25">
      <c r="A56" s="59"/>
      <c r="B56" s="1103"/>
      <c r="C56" s="1152"/>
      <c r="D56" s="1153"/>
      <c r="E56" s="1153"/>
      <c r="F56" s="1153"/>
      <c r="G56" s="1153"/>
      <c r="H56" s="1153"/>
      <c r="I56" s="1154"/>
      <c r="J56" s="1157"/>
      <c r="K56" s="1158"/>
      <c r="L56" s="1158"/>
      <c r="M56" s="1158"/>
      <c r="N56" s="1159"/>
      <c r="O56" s="1157"/>
      <c r="P56" s="1158"/>
      <c r="Q56" s="1159"/>
      <c r="R56" s="1157"/>
      <c r="S56" s="1158"/>
      <c r="T56" s="1158"/>
      <c r="U56" s="1158"/>
      <c r="V56" s="1154"/>
      <c r="W56" s="1162"/>
      <c r="X56" s="154"/>
      <c r="Y56" s="154"/>
      <c r="Z56" s="15"/>
      <c r="AA56" s="653"/>
    </row>
    <row r="57" spans="1:27" ht="10.199999999999999" customHeight="1" x14ac:dyDescent="0.25">
      <c r="A57" s="59"/>
      <c r="B57" s="760"/>
      <c r="C57" s="769"/>
      <c r="D57" s="601"/>
      <c r="E57" s="601"/>
      <c r="F57" s="601"/>
      <c r="G57" s="601"/>
      <c r="H57" s="601"/>
      <c r="I57" s="602"/>
      <c r="J57" s="773"/>
      <c r="K57" s="774"/>
      <c r="L57" s="774"/>
      <c r="M57" s="774"/>
      <c r="N57" s="775"/>
      <c r="O57" s="773"/>
      <c r="P57" s="774"/>
      <c r="Q57" s="775"/>
      <c r="R57" s="769"/>
      <c r="S57" s="601"/>
      <c r="T57" s="601"/>
      <c r="U57" s="601"/>
      <c r="V57" s="602"/>
      <c r="W57" s="1163"/>
      <c r="X57" s="154"/>
      <c r="Y57" s="154"/>
      <c r="Z57" s="15"/>
      <c r="AA57" s="653"/>
    </row>
    <row r="58" spans="1:27" ht="10.199999999999999" customHeight="1" x14ac:dyDescent="0.25">
      <c r="A58" s="59"/>
      <c r="B58" s="1102">
        <v>12</v>
      </c>
      <c r="C58" s="1151"/>
      <c r="D58" s="767"/>
      <c r="E58" s="767"/>
      <c r="F58" s="767"/>
      <c r="G58" s="767"/>
      <c r="H58" s="767"/>
      <c r="I58" s="768"/>
      <c r="J58" s="1151"/>
      <c r="K58" s="1155"/>
      <c r="L58" s="1155"/>
      <c r="M58" s="1155"/>
      <c r="N58" s="1156"/>
      <c r="O58" s="1160"/>
      <c r="P58" s="1155"/>
      <c r="Q58" s="1156"/>
      <c r="R58" s="1151"/>
      <c r="S58" s="1155"/>
      <c r="T58" s="1155"/>
      <c r="U58" s="1155"/>
      <c r="V58" s="768"/>
      <c r="W58" s="1161"/>
      <c r="X58" s="154"/>
      <c r="Y58" s="154"/>
      <c r="Z58" s="15"/>
      <c r="AA58" s="653"/>
    </row>
    <row r="59" spans="1:27" ht="10.199999999999999" customHeight="1" x14ac:dyDescent="0.25">
      <c r="A59" s="59"/>
      <c r="B59" s="1103"/>
      <c r="C59" s="1152"/>
      <c r="D59" s="1153"/>
      <c r="E59" s="1153"/>
      <c r="F59" s="1153"/>
      <c r="G59" s="1153"/>
      <c r="H59" s="1153"/>
      <c r="I59" s="1154"/>
      <c r="J59" s="1157"/>
      <c r="K59" s="1158"/>
      <c r="L59" s="1158"/>
      <c r="M59" s="1158"/>
      <c r="N59" s="1159"/>
      <c r="O59" s="1157"/>
      <c r="P59" s="1158"/>
      <c r="Q59" s="1159"/>
      <c r="R59" s="1157"/>
      <c r="S59" s="1158"/>
      <c r="T59" s="1158"/>
      <c r="U59" s="1158"/>
      <c r="V59" s="1154"/>
      <c r="W59" s="1162"/>
      <c r="X59" s="154"/>
      <c r="Y59" s="154"/>
      <c r="Z59" s="15"/>
      <c r="AA59" s="653"/>
    </row>
    <row r="60" spans="1:27" ht="10.199999999999999" customHeight="1" x14ac:dyDescent="0.25">
      <c r="A60" s="59"/>
      <c r="B60" s="760"/>
      <c r="C60" s="769"/>
      <c r="D60" s="601"/>
      <c r="E60" s="601"/>
      <c r="F60" s="601"/>
      <c r="G60" s="601"/>
      <c r="H60" s="601"/>
      <c r="I60" s="602"/>
      <c r="J60" s="773"/>
      <c r="K60" s="774"/>
      <c r="L60" s="774"/>
      <c r="M60" s="774"/>
      <c r="N60" s="775"/>
      <c r="O60" s="773"/>
      <c r="P60" s="774"/>
      <c r="Q60" s="775"/>
      <c r="R60" s="769"/>
      <c r="S60" s="601"/>
      <c r="T60" s="601"/>
      <c r="U60" s="601"/>
      <c r="V60" s="602"/>
      <c r="W60" s="1163"/>
      <c r="X60" s="154"/>
      <c r="Y60" s="154"/>
      <c r="Z60" s="15"/>
      <c r="AA60" s="653"/>
    </row>
    <row r="61" spans="1:27" ht="10.199999999999999" customHeight="1" x14ac:dyDescent="0.25">
      <c r="A61" s="59"/>
      <c r="B61" s="1102">
        <v>13</v>
      </c>
      <c r="C61" s="1151"/>
      <c r="D61" s="767"/>
      <c r="E61" s="767"/>
      <c r="F61" s="767"/>
      <c r="G61" s="767"/>
      <c r="H61" s="767"/>
      <c r="I61" s="768"/>
      <c r="J61" s="1151"/>
      <c r="K61" s="1155"/>
      <c r="L61" s="1155"/>
      <c r="M61" s="1155"/>
      <c r="N61" s="1156"/>
      <c r="O61" s="1160"/>
      <c r="P61" s="1155"/>
      <c r="Q61" s="1156"/>
      <c r="R61" s="1151"/>
      <c r="S61" s="1155"/>
      <c r="T61" s="1155"/>
      <c r="U61" s="1155"/>
      <c r="V61" s="768"/>
      <c r="W61" s="1161"/>
      <c r="X61" s="154"/>
      <c r="Y61" s="154"/>
      <c r="Z61" s="15"/>
      <c r="AA61" s="653"/>
    </row>
    <row r="62" spans="1:27" ht="10.199999999999999" customHeight="1" x14ac:dyDescent="0.25">
      <c r="A62" s="59"/>
      <c r="B62" s="1103"/>
      <c r="C62" s="1152"/>
      <c r="D62" s="1153"/>
      <c r="E62" s="1153"/>
      <c r="F62" s="1153"/>
      <c r="G62" s="1153"/>
      <c r="H62" s="1153"/>
      <c r="I62" s="1154"/>
      <c r="J62" s="1157"/>
      <c r="K62" s="1158"/>
      <c r="L62" s="1158"/>
      <c r="M62" s="1158"/>
      <c r="N62" s="1159"/>
      <c r="O62" s="1157"/>
      <c r="P62" s="1158"/>
      <c r="Q62" s="1159"/>
      <c r="R62" s="1157"/>
      <c r="S62" s="1158"/>
      <c r="T62" s="1158"/>
      <c r="U62" s="1158"/>
      <c r="V62" s="1154"/>
      <c r="W62" s="1162"/>
      <c r="X62" s="154"/>
      <c r="Y62" s="154"/>
      <c r="Z62" s="15"/>
      <c r="AA62" s="653"/>
    </row>
    <row r="63" spans="1:27" ht="10.199999999999999" customHeight="1" x14ac:dyDescent="0.25">
      <c r="A63" s="59"/>
      <c r="B63" s="760"/>
      <c r="C63" s="769"/>
      <c r="D63" s="601"/>
      <c r="E63" s="601"/>
      <c r="F63" s="601"/>
      <c r="G63" s="601"/>
      <c r="H63" s="601"/>
      <c r="I63" s="602"/>
      <c r="J63" s="773"/>
      <c r="K63" s="774"/>
      <c r="L63" s="774"/>
      <c r="M63" s="774"/>
      <c r="N63" s="775"/>
      <c r="O63" s="773"/>
      <c r="P63" s="774"/>
      <c r="Q63" s="775"/>
      <c r="R63" s="769"/>
      <c r="S63" s="601"/>
      <c r="T63" s="601"/>
      <c r="U63" s="601"/>
      <c r="V63" s="602"/>
      <c r="W63" s="1163"/>
      <c r="X63" s="154"/>
      <c r="Y63" s="154"/>
      <c r="Z63" s="15"/>
      <c r="AA63" s="653"/>
    </row>
    <row r="64" spans="1:27" ht="10.199999999999999" customHeight="1" x14ac:dyDescent="0.25">
      <c r="A64" s="59"/>
      <c r="B64" s="1102">
        <v>14</v>
      </c>
      <c r="C64" s="1151"/>
      <c r="D64" s="767"/>
      <c r="E64" s="767"/>
      <c r="F64" s="767"/>
      <c r="G64" s="767"/>
      <c r="H64" s="767"/>
      <c r="I64" s="768"/>
      <c r="J64" s="1151"/>
      <c r="K64" s="1155"/>
      <c r="L64" s="1155"/>
      <c r="M64" s="1155"/>
      <c r="N64" s="1156"/>
      <c r="O64" s="1160"/>
      <c r="P64" s="1155"/>
      <c r="Q64" s="1156"/>
      <c r="R64" s="1151"/>
      <c r="S64" s="1155"/>
      <c r="T64" s="1155"/>
      <c r="U64" s="1155"/>
      <c r="V64" s="768"/>
      <c r="W64" s="1161"/>
      <c r="X64" s="154"/>
      <c r="Y64" s="154"/>
      <c r="Z64" s="15"/>
      <c r="AA64" s="653"/>
    </row>
    <row r="65" spans="1:38" ht="10.199999999999999" customHeight="1" x14ac:dyDescent="0.25">
      <c r="A65" s="59"/>
      <c r="B65" s="1103"/>
      <c r="C65" s="1152"/>
      <c r="D65" s="1153"/>
      <c r="E65" s="1153"/>
      <c r="F65" s="1153"/>
      <c r="G65" s="1153"/>
      <c r="H65" s="1153"/>
      <c r="I65" s="1154"/>
      <c r="J65" s="1157"/>
      <c r="K65" s="1158"/>
      <c r="L65" s="1158"/>
      <c r="M65" s="1158"/>
      <c r="N65" s="1159"/>
      <c r="O65" s="1157"/>
      <c r="P65" s="1158"/>
      <c r="Q65" s="1159"/>
      <c r="R65" s="1157"/>
      <c r="S65" s="1158"/>
      <c r="T65" s="1158"/>
      <c r="U65" s="1158"/>
      <c r="V65" s="1154"/>
      <c r="W65" s="1162"/>
      <c r="X65" s="154"/>
      <c r="Y65" s="154"/>
      <c r="Z65" s="15"/>
      <c r="AA65" s="653"/>
    </row>
    <row r="66" spans="1:38" ht="10.199999999999999" customHeight="1" x14ac:dyDescent="0.25">
      <c r="A66" s="59"/>
      <c r="B66" s="760"/>
      <c r="C66" s="769"/>
      <c r="D66" s="601"/>
      <c r="E66" s="601"/>
      <c r="F66" s="601"/>
      <c r="G66" s="601"/>
      <c r="H66" s="601"/>
      <c r="I66" s="602"/>
      <c r="J66" s="773"/>
      <c r="K66" s="774"/>
      <c r="L66" s="774"/>
      <c r="M66" s="774"/>
      <c r="N66" s="775"/>
      <c r="O66" s="773"/>
      <c r="P66" s="774"/>
      <c r="Q66" s="775"/>
      <c r="R66" s="769"/>
      <c r="S66" s="601"/>
      <c r="T66" s="601"/>
      <c r="U66" s="601"/>
      <c r="V66" s="602"/>
      <c r="W66" s="1163"/>
      <c r="X66" s="154"/>
      <c r="Y66" s="154"/>
      <c r="Z66" s="15"/>
      <c r="AA66" s="653"/>
    </row>
    <row r="67" spans="1:38" ht="10.199999999999999" customHeight="1" x14ac:dyDescent="0.25">
      <c r="A67" s="59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61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"/>
      <c r="AA67" s="653"/>
    </row>
    <row r="68" spans="1:38" ht="10.199999999999999" hidden="1" customHeight="1" x14ac:dyDescent="0.25">
      <c r="A68" s="59"/>
      <c r="B68" s="154"/>
      <c r="C68" s="154"/>
      <c r="D68" s="154"/>
      <c r="E68" s="154"/>
      <c r="F68" s="154"/>
      <c r="G68" s="154"/>
      <c r="H68" s="154"/>
      <c r="I68" s="154"/>
      <c r="J68" s="658">
        <f>COUNTA(W25:W66)</f>
        <v>0</v>
      </c>
      <c r="K68" s="1028"/>
      <c r="L68" s="1028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"/>
      <c r="AA68" s="653"/>
    </row>
    <row r="69" spans="1:38" ht="10.199999999999999" hidden="1" customHeight="1" x14ac:dyDescent="0.25">
      <c r="A69" s="59"/>
      <c r="B69" s="154"/>
      <c r="C69" s="154"/>
      <c r="D69" s="154"/>
      <c r="E69" s="154"/>
      <c r="F69" s="154"/>
      <c r="G69" s="154"/>
      <c r="H69" s="154"/>
      <c r="I69" s="154"/>
      <c r="J69" s="1028"/>
      <c r="K69" s="1028"/>
      <c r="L69" s="1028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"/>
      <c r="AA69" s="653"/>
    </row>
    <row r="70" spans="1:38" ht="10.199999999999999" customHeight="1" x14ac:dyDescent="0.25">
      <c r="A70" s="59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"/>
      <c r="AA70" s="653"/>
    </row>
    <row r="71" spans="1:38" ht="10.199999999999999" customHeight="1" x14ac:dyDescent="0.25">
      <c r="A71" s="156"/>
      <c r="B71" s="156"/>
      <c r="C71" s="696" t="s">
        <v>186</v>
      </c>
      <c r="D71" s="510"/>
      <c r="E71" s="510"/>
      <c r="F71" s="510"/>
      <c r="G71" s="510"/>
      <c r="H71" s="510"/>
      <c r="I71" s="148"/>
      <c r="J71" s="658">
        <f>COUNTIF(W25:W64,"w")</f>
        <v>0</v>
      </c>
      <c r="K71" s="1165"/>
      <c r="L71" s="1165"/>
      <c r="M71" s="154"/>
      <c r="N71" s="1167" t="str">
        <f>IF(J71&lt;1,"",J71/J68)</f>
        <v/>
      </c>
      <c r="O71" s="1168"/>
      <c r="P71" s="1168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653"/>
    </row>
    <row r="72" spans="1:38" ht="10.199999999999999" customHeight="1" x14ac:dyDescent="0.25">
      <c r="A72" s="156"/>
      <c r="B72" s="156"/>
      <c r="C72" s="510"/>
      <c r="D72" s="510"/>
      <c r="E72" s="510"/>
      <c r="F72" s="510"/>
      <c r="G72" s="510"/>
      <c r="H72" s="510"/>
      <c r="I72" s="148"/>
      <c r="J72" s="1166"/>
      <c r="K72" s="1166"/>
      <c r="L72" s="1166"/>
      <c r="M72" s="154"/>
      <c r="N72" s="1169"/>
      <c r="O72" s="1169"/>
      <c r="P72" s="1169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653"/>
    </row>
    <row r="73" spans="1:38" ht="10.199999999999999" customHeight="1" x14ac:dyDescent="0.25">
      <c r="A73" s="156"/>
      <c r="B73" s="152"/>
      <c r="C73" s="154"/>
      <c r="D73" s="154"/>
      <c r="E73" s="154"/>
      <c r="F73" s="154"/>
      <c r="G73" s="154"/>
      <c r="H73" s="154"/>
      <c r="I73" s="154"/>
      <c r="J73" s="154"/>
      <c r="K73" s="61"/>
      <c r="L73" s="154"/>
      <c r="M73" s="154"/>
      <c r="N73" s="154"/>
      <c r="O73" s="154"/>
      <c r="P73" s="154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653"/>
    </row>
    <row r="74" spans="1:38" ht="10.199999999999999" customHeight="1" x14ac:dyDescent="0.25">
      <c r="A74" s="156"/>
      <c r="B74" s="156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653"/>
    </row>
    <row r="75" spans="1:38" ht="10.199999999999999" customHeight="1" x14ac:dyDescent="0.25">
      <c r="A75" s="156"/>
      <c r="B75" s="156"/>
      <c r="C75" s="696" t="s">
        <v>187</v>
      </c>
      <c r="D75" s="510"/>
      <c r="E75" s="510"/>
      <c r="F75" s="510"/>
      <c r="G75" s="510"/>
      <c r="H75" s="510"/>
      <c r="I75" s="148"/>
      <c r="J75" s="658">
        <f>COUNTIF(W25:W64,"m")</f>
        <v>0</v>
      </c>
      <c r="K75" s="1165"/>
      <c r="L75" s="1165"/>
      <c r="M75" s="154"/>
      <c r="N75" s="1167" t="str">
        <f>IF(J75&lt;1,"",(J75/J68))</f>
        <v/>
      </c>
      <c r="O75" s="1168"/>
      <c r="P75" s="1168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653"/>
    </row>
    <row r="76" spans="1:38" ht="10.199999999999999" customHeight="1" x14ac:dyDescent="0.25">
      <c r="A76" s="156"/>
      <c r="B76" s="63"/>
      <c r="C76" s="510"/>
      <c r="D76" s="510"/>
      <c r="E76" s="510"/>
      <c r="F76" s="510"/>
      <c r="G76" s="510"/>
      <c r="H76" s="510"/>
      <c r="I76" s="148"/>
      <c r="J76" s="1166"/>
      <c r="K76" s="1166"/>
      <c r="L76" s="1166"/>
      <c r="M76" s="154"/>
      <c r="N76" s="1169"/>
      <c r="O76" s="1169"/>
      <c r="P76" s="1169"/>
      <c r="Q76" s="64"/>
      <c r="R76" s="64"/>
      <c r="S76" s="156"/>
      <c r="T76" s="156"/>
      <c r="U76" s="156"/>
      <c r="V76" s="156"/>
      <c r="W76" s="156"/>
      <c r="X76" s="156"/>
      <c r="Y76" s="156"/>
      <c r="Z76" s="156"/>
      <c r="AA76" s="653"/>
    </row>
    <row r="77" spans="1:38" ht="10.199999999999999" customHeight="1" x14ac:dyDescent="0.25">
      <c r="A77" s="156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156"/>
      <c r="N77" s="62"/>
      <c r="O77" s="62"/>
      <c r="P77" s="156"/>
      <c r="Q77" s="64"/>
      <c r="R77" s="64"/>
      <c r="S77" s="156"/>
      <c r="T77" s="156"/>
      <c r="U77" s="156"/>
      <c r="V77" s="156"/>
      <c r="W77" s="156"/>
      <c r="X77" s="156"/>
      <c r="Y77" s="156"/>
      <c r="Z77" s="156"/>
      <c r="AA77" s="653"/>
    </row>
    <row r="78" spans="1:38" ht="10.199999999999999" customHeight="1" x14ac:dyDescent="0.25">
      <c r="A78" s="156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653"/>
      <c r="AB78" s="3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0.199999999999999" customHeight="1" x14ac:dyDescent="0.25">
      <c r="A79" s="156"/>
      <c r="B79" s="149"/>
      <c r="C79" s="150"/>
      <c r="D79" s="150"/>
      <c r="E79" s="150"/>
      <c r="F79" s="150"/>
      <c r="G79" s="150"/>
      <c r="H79" s="63"/>
      <c r="I79" s="63"/>
      <c r="J79" s="63"/>
      <c r="K79" s="63"/>
      <c r="L79" s="63"/>
      <c r="M79" s="156"/>
      <c r="N79" s="62"/>
      <c r="O79" s="62"/>
      <c r="P79" s="156"/>
      <c r="Q79" s="64"/>
      <c r="R79" s="64"/>
      <c r="S79" s="156"/>
      <c r="T79" s="156"/>
      <c r="U79" s="156"/>
      <c r="V79" s="156"/>
      <c r="W79" s="156"/>
      <c r="X79" s="156"/>
      <c r="Y79" s="156"/>
      <c r="Z79" s="156"/>
      <c r="AA79" s="653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0.199999999999999" customHeight="1" x14ac:dyDescent="0.25">
      <c r="A80" s="156"/>
      <c r="B80" s="150"/>
      <c r="C80" s="150"/>
      <c r="D80" s="150"/>
      <c r="E80" s="150"/>
      <c r="F80" s="150"/>
      <c r="G80" s="150"/>
      <c r="H80" s="63"/>
      <c r="I80" s="63"/>
      <c r="J80" s="63"/>
      <c r="K80" s="63"/>
      <c r="L80" s="63"/>
      <c r="M80" s="156"/>
      <c r="N80" s="62"/>
      <c r="O80" s="62"/>
      <c r="P80" s="156"/>
      <c r="Q80" s="64"/>
      <c r="R80" s="64"/>
      <c r="S80" s="156"/>
      <c r="T80" s="156"/>
      <c r="U80" s="156"/>
      <c r="V80" s="156"/>
      <c r="W80" s="156"/>
      <c r="X80" s="156"/>
      <c r="Y80" s="156"/>
      <c r="Z80" s="156"/>
      <c r="AA80" s="653"/>
      <c r="AB80" s="596"/>
      <c r="AC80" s="596"/>
      <c r="AD80" s="33"/>
      <c r="AE80" s="4"/>
      <c r="AF80" s="147"/>
      <c r="AG80" s="147"/>
      <c r="AH80" s="147"/>
      <c r="AI80" s="147"/>
      <c r="AJ80" s="4"/>
      <c r="AK80" s="4"/>
      <c r="AL80" s="4"/>
    </row>
    <row r="81" spans="1:38" ht="10.199999999999999" customHeight="1" x14ac:dyDescent="0.25">
      <c r="A81" s="156"/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653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10.199999999999999" customHeight="1" x14ac:dyDescent="0.25">
      <c r="A82" s="156"/>
      <c r="B82" s="65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66"/>
      <c r="S82" s="15"/>
      <c r="T82" s="15"/>
      <c r="U82" s="65"/>
      <c r="V82" s="65"/>
      <c r="W82" s="154"/>
      <c r="X82" s="154"/>
      <c r="Y82" s="154"/>
      <c r="Z82" s="154"/>
      <c r="AA82" s="653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0.199999999999999" customHeight="1" x14ac:dyDescent="0.25">
      <c r="A83" s="156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"/>
      <c r="S83" s="15"/>
      <c r="T83" s="15"/>
      <c r="U83" s="65"/>
      <c r="V83" s="154"/>
      <c r="W83" s="154"/>
      <c r="X83" s="154"/>
      <c r="Y83" s="154"/>
      <c r="Z83" s="154"/>
      <c r="AA83" s="653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0.199999999999999" customHeight="1" x14ac:dyDescent="0.25">
      <c r="A84" s="156"/>
      <c r="B84" s="156"/>
      <c r="C84" s="147"/>
      <c r="D84" s="147"/>
      <c r="E84" s="147"/>
      <c r="F84" s="147"/>
      <c r="G84" s="147"/>
      <c r="H84" s="147"/>
      <c r="I84" s="156"/>
      <c r="J84" s="156"/>
      <c r="K84" s="156"/>
      <c r="L84" s="147"/>
      <c r="M84" s="147"/>
      <c r="N84" s="147"/>
      <c r="O84" s="147"/>
      <c r="P84" s="147"/>
      <c r="Q84" s="147"/>
      <c r="R84" s="156"/>
      <c r="S84" s="156"/>
      <c r="T84" s="156"/>
      <c r="U84" s="147"/>
      <c r="V84" s="147"/>
      <c r="W84" s="147"/>
      <c r="X84" s="147"/>
      <c r="Y84" s="147"/>
      <c r="Z84" s="147"/>
      <c r="AA84" s="653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0.199999999999999" customHeight="1" x14ac:dyDescent="0.25">
      <c r="A85" s="156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653"/>
      <c r="AB85" s="4"/>
      <c r="AC85" s="4"/>
      <c r="AD85" s="19"/>
      <c r="AE85" s="4"/>
      <c r="AF85" s="4"/>
      <c r="AG85" s="4"/>
      <c r="AH85" s="4"/>
      <c r="AI85" s="4"/>
      <c r="AJ85" s="4"/>
      <c r="AK85" s="4"/>
      <c r="AL85" s="4"/>
    </row>
    <row r="86" spans="1:38" ht="10.199999999999999" customHeight="1" x14ac:dyDescent="0.25">
      <c r="A86" s="156"/>
      <c r="B86" s="65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66"/>
      <c r="S86" s="15"/>
      <c r="T86" s="15"/>
      <c r="U86" s="65"/>
      <c r="V86" s="65"/>
      <c r="W86" s="154"/>
      <c r="X86" s="154"/>
      <c r="Y86" s="154"/>
      <c r="Z86" s="156"/>
      <c r="AA86" s="653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10.199999999999999" customHeight="1" x14ac:dyDescent="0.25">
      <c r="A87" s="156"/>
      <c r="B87" s="596"/>
      <c r="C87" s="596"/>
      <c r="D87" s="596"/>
      <c r="E87" s="596"/>
      <c r="F87" s="596"/>
      <c r="G87" s="596"/>
      <c r="J87" s="596"/>
      <c r="K87" s="596"/>
      <c r="L87" s="596"/>
      <c r="M87" s="596"/>
      <c r="N87" s="596"/>
      <c r="O87" s="596"/>
      <c r="R87" s="596"/>
      <c r="S87" s="596"/>
      <c r="T87" s="596"/>
      <c r="U87" s="596"/>
      <c r="V87" s="596"/>
      <c r="W87" s="596"/>
      <c r="Z87" s="156"/>
      <c r="AA87" s="653"/>
    </row>
    <row r="88" spans="1:38" ht="10.199999999999999" customHeight="1" x14ac:dyDescent="0.25">
      <c r="A88" s="156"/>
      <c r="B88" s="627"/>
      <c r="C88" s="627"/>
      <c r="D88" s="627"/>
      <c r="E88" s="627"/>
      <c r="F88" s="627"/>
      <c r="G88" s="627"/>
      <c r="J88" s="627"/>
      <c r="K88" s="627"/>
      <c r="L88" s="627"/>
      <c r="M88" s="627"/>
      <c r="N88" s="627"/>
      <c r="O88" s="627"/>
      <c r="R88" s="627"/>
      <c r="S88" s="627"/>
      <c r="T88" s="627"/>
      <c r="U88" s="627"/>
      <c r="V88" s="627"/>
      <c r="W88" s="627"/>
      <c r="Z88" s="156"/>
      <c r="AA88" s="653"/>
    </row>
    <row r="89" spans="1:38" ht="10.199999999999999" customHeight="1" x14ac:dyDescent="0.25">
      <c r="A89" s="156"/>
      <c r="Z89" s="156"/>
      <c r="AA89" s="653"/>
    </row>
    <row r="90" spans="1:38" ht="10.199999999999999" customHeight="1" x14ac:dyDescent="0.25">
      <c r="A90" s="156"/>
      <c r="B90" s="1164" t="s">
        <v>0</v>
      </c>
      <c r="C90" s="1164"/>
      <c r="D90" s="1164"/>
      <c r="E90" s="1164"/>
      <c r="F90" s="1164"/>
      <c r="G90" s="1164"/>
      <c r="J90" s="1164" t="s">
        <v>454</v>
      </c>
      <c r="K90" s="1164"/>
      <c r="L90" s="1164"/>
      <c r="M90" s="1164"/>
      <c r="N90" s="1164"/>
      <c r="O90" s="1164"/>
      <c r="R90" s="1164" t="s">
        <v>454</v>
      </c>
      <c r="S90" s="1164"/>
      <c r="T90" s="1164"/>
      <c r="U90" s="1164"/>
      <c r="V90" s="1164"/>
      <c r="W90" s="1164"/>
      <c r="Z90" s="147"/>
      <c r="AA90" s="653"/>
    </row>
    <row r="91" spans="1:38" ht="10.199999999999999" customHeight="1" x14ac:dyDescent="0.25">
      <c r="A91" s="156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653"/>
    </row>
    <row r="92" spans="1:38" ht="10.199999999999999" customHeight="1" x14ac:dyDescent="0.25">
      <c r="A92" s="156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653"/>
    </row>
    <row r="93" spans="1:38" ht="10.199999999999999" customHeight="1" thickBot="1" x14ac:dyDescent="0.3">
      <c r="A93" s="156"/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653"/>
    </row>
    <row r="94" spans="1:38" ht="10.199999999999999" customHeight="1" x14ac:dyDescent="0.25">
      <c r="A94" s="156"/>
      <c r="B94" s="892" t="s">
        <v>1</v>
      </c>
      <c r="C94" s="543"/>
      <c r="D94" s="543"/>
      <c r="E94" s="543"/>
      <c r="F94" s="543"/>
      <c r="G94" s="998"/>
      <c r="H94" s="999"/>
      <c r="I94" s="999"/>
      <c r="J94" s="999"/>
      <c r="K94" s="999"/>
      <c r="L94" s="999"/>
      <c r="M94" s="999"/>
      <c r="N94" s="999"/>
      <c r="O94" s="999"/>
      <c r="P94" s="999"/>
      <c r="Q94" s="1"/>
      <c r="R94" s="1"/>
      <c r="S94" s="1"/>
      <c r="T94" s="1"/>
      <c r="U94" s="1"/>
      <c r="V94" s="1"/>
      <c r="W94" s="1"/>
      <c r="X94" s="1"/>
      <c r="Y94" s="2"/>
      <c r="Z94" s="3"/>
      <c r="AA94" s="653"/>
    </row>
    <row r="95" spans="1:38" ht="10.199999999999999" customHeight="1" x14ac:dyDescent="0.25">
      <c r="A95" s="156"/>
      <c r="B95" s="875"/>
      <c r="C95" s="546"/>
      <c r="D95" s="546"/>
      <c r="E95" s="546"/>
      <c r="F95" s="546"/>
      <c r="G95" s="1022"/>
      <c r="H95" s="1022"/>
      <c r="I95" s="1022"/>
      <c r="J95" s="1022"/>
      <c r="K95" s="1022"/>
      <c r="L95" s="1022"/>
      <c r="M95" s="1022"/>
      <c r="N95" s="1022"/>
      <c r="O95" s="1022"/>
      <c r="P95" s="1022"/>
      <c r="Q95" s="4"/>
      <c r="R95" s="4"/>
      <c r="S95" s="4"/>
      <c r="T95" s="4"/>
      <c r="U95" s="4"/>
      <c r="V95" s="4"/>
      <c r="W95" s="4"/>
      <c r="X95" s="4"/>
      <c r="Y95" s="5"/>
      <c r="Z95" s="3"/>
      <c r="AA95" s="653"/>
    </row>
    <row r="96" spans="1:38" ht="10.199999999999999" customHeight="1" x14ac:dyDescent="0.25">
      <c r="A96" s="156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5"/>
      <c r="Z96" s="3"/>
      <c r="AA96" s="653"/>
    </row>
    <row r="97" spans="1:27" ht="10.199999999999999" customHeight="1" x14ac:dyDescent="0.25">
      <c r="A97" s="156"/>
      <c r="B97" s="981" t="s">
        <v>48</v>
      </c>
      <c r="C97" s="596"/>
      <c r="D97" s="596"/>
      <c r="E97" s="743"/>
      <c r="F97" s="743"/>
      <c r="G97" s="1047"/>
      <c r="H97" s="982" t="s">
        <v>50</v>
      </c>
      <c r="I97" s="503"/>
      <c r="J97" s="503"/>
      <c r="K97" s="503"/>
      <c r="L97" s="503"/>
      <c r="M97" s="503"/>
      <c r="N97" s="503"/>
      <c r="O97" s="157"/>
      <c r="P97" s="982" t="s">
        <v>197</v>
      </c>
      <c r="Q97" s="596"/>
      <c r="R97" s="596"/>
      <c r="S97" s="596"/>
      <c r="T97" s="743"/>
      <c r="U97" s="743"/>
      <c r="V97" s="1047"/>
      <c r="W97" s="4"/>
      <c r="X97" s="4"/>
      <c r="Y97" s="5"/>
      <c r="Z97" s="3"/>
      <c r="AA97" s="653"/>
    </row>
    <row r="98" spans="1:27" ht="10.199999999999999" customHeight="1" x14ac:dyDescent="0.25">
      <c r="A98" s="156"/>
      <c r="B98" s="616"/>
      <c r="C98" s="596"/>
      <c r="D98" s="596"/>
      <c r="E98" s="781"/>
      <c r="F98" s="781"/>
      <c r="G98" s="1048"/>
      <c r="H98" s="503"/>
      <c r="I98" s="503"/>
      <c r="J98" s="503"/>
      <c r="K98" s="503"/>
      <c r="L98" s="503"/>
      <c r="M98" s="503"/>
      <c r="N98" s="503"/>
      <c r="O98" s="157"/>
      <c r="P98" s="596"/>
      <c r="Q98" s="596"/>
      <c r="R98" s="596"/>
      <c r="S98" s="596"/>
      <c r="T98" s="781"/>
      <c r="U98" s="781"/>
      <c r="V98" s="1048"/>
      <c r="W98" s="4"/>
      <c r="X98" s="4"/>
      <c r="Y98" s="5"/>
      <c r="Z98" s="3"/>
      <c r="AA98" s="653"/>
    </row>
    <row r="99" spans="1:27" ht="10.199999999999999" customHeight="1" x14ac:dyDescent="0.25">
      <c r="A99" s="156"/>
      <c r="B99" s="40"/>
      <c r="C99" s="35"/>
      <c r="D99" s="35"/>
      <c r="E99" s="35"/>
      <c r="F99" s="29"/>
      <c r="G99" s="29"/>
      <c r="H99" s="29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5"/>
      <c r="Z99" s="3"/>
      <c r="AA99" s="653"/>
    </row>
    <row r="100" spans="1:27" ht="10.199999999999999" customHeight="1" thickBot="1" x14ac:dyDescent="0.3">
      <c r="A100" s="156"/>
      <c r="B100" s="41"/>
      <c r="C100" s="42"/>
      <c r="D100" s="42"/>
      <c r="E100" s="42"/>
      <c r="F100" s="43"/>
      <c r="G100" s="43"/>
      <c r="H100" s="43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7"/>
      <c r="Z100" s="3"/>
      <c r="AA100" s="653"/>
    </row>
    <row r="101" spans="1:27" ht="10.199999999999999" customHeight="1" x14ac:dyDescent="0.25">
      <c r="A101" s="156"/>
      <c r="N101" s="154"/>
      <c r="O101" s="154"/>
      <c r="P101" s="156"/>
      <c r="Q101" s="156"/>
      <c r="R101" s="154"/>
      <c r="S101" s="154"/>
      <c r="T101" s="154"/>
      <c r="U101" s="61"/>
      <c r="V101" s="61"/>
      <c r="W101" s="156"/>
      <c r="X101" s="156"/>
      <c r="Y101" s="156"/>
      <c r="Z101" s="156"/>
      <c r="AA101" s="653"/>
    </row>
    <row r="102" spans="1:27" ht="10.199999999999999" customHeight="1" x14ac:dyDescent="0.25">
      <c r="A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653"/>
    </row>
    <row r="103" spans="1:27" ht="10.199999999999999" customHeight="1" x14ac:dyDescent="0.25">
      <c r="A103" s="156"/>
      <c r="B103" s="938" t="s">
        <v>193</v>
      </c>
      <c r="C103" s="510"/>
      <c r="D103" s="510"/>
      <c r="E103" s="510"/>
      <c r="F103" s="510"/>
      <c r="G103" s="510"/>
      <c r="H103" s="510"/>
      <c r="I103" s="510"/>
      <c r="J103" s="510"/>
      <c r="K103" s="151"/>
      <c r="N103" s="156"/>
      <c r="O103" s="156"/>
      <c r="P103" s="156"/>
      <c r="Q103" s="154"/>
      <c r="R103" s="154"/>
      <c r="S103" s="154"/>
      <c r="T103" s="154"/>
      <c r="U103" s="61"/>
      <c r="V103" s="61"/>
      <c r="W103" s="156"/>
      <c r="X103" s="156"/>
      <c r="Y103" s="156"/>
      <c r="Z103" s="156"/>
      <c r="AA103" s="653"/>
    </row>
    <row r="104" spans="1:27" ht="10.199999999999999" customHeight="1" x14ac:dyDescent="0.25">
      <c r="A104" s="156"/>
      <c r="B104" s="510"/>
      <c r="C104" s="510"/>
      <c r="D104" s="510"/>
      <c r="E104" s="510"/>
      <c r="F104" s="510"/>
      <c r="G104" s="510"/>
      <c r="H104" s="510"/>
      <c r="I104" s="510"/>
      <c r="J104" s="510"/>
      <c r="K104" s="151"/>
      <c r="N104" s="156"/>
      <c r="O104" s="156"/>
      <c r="P104" s="156"/>
      <c r="Q104" s="154"/>
      <c r="R104" s="154"/>
      <c r="S104" s="154"/>
      <c r="T104" s="154"/>
      <c r="U104" s="61"/>
      <c r="V104" s="61"/>
      <c r="W104" s="156"/>
      <c r="X104" s="156"/>
      <c r="Y104" s="156"/>
      <c r="Z104" s="156"/>
      <c r="AA104" s="653"/>
    </row>
    <row r="105" spans="1:27" ht="10.199999999999999" customHeight="1" x14ac:dyDescent="0.25">
      <c r="B105" s="610" t="s">
        <v>194</v>
      </c>
      <c r="C105" s="610"/>
      <c r="D105" s="610"/>
      <c r="E105" s="610"/>
      <c r="F105" s="610"/>
      <c r="G105" s="610"/>
      <c r="H105" s="610"/>
      <c r="I105" s="610"/>
      <c r="J105" s="610"/>
      <c r="K105" s="610"/>
      <c r="L105" s="510"/>
      <c r="M105" s="510"/>
      <c r="AA105" s="653"/>
    </row>
    <row r="106" spans="1:27" ht="10.199999999999999" customHeight="1" x14ac:dyDescent="0.25">
      <c r="B106" s="510"/>
      <c r="C106" s="510"/>
      <c r="D106" s="510"/>
      <c r="E106" s="510"/>
      <c r="F106" s="510"/>
      <c r="G106" s="510"/>
      <c r="H106" s="510"/>
      <c r="I106" s="510"/>
      <c r="J106" s="510"/>
      <c r="K106" s="510"/>
      <c r="L106" s="510"/>
      <c r="M106" s="510"/>
      <c r="AA106" s="653"/>
    </row>
    <row r="107" spans="1:27" ht="10.199999999999999" customHeight="1" x14ac:dyDescent="0.25">
      <c r="B107" s="530" t="s">
        <v>196</v>
      </c>
      <c r="C107" s="530"/>
      <c r="D107" s="530"/>
      <c r="E107" s="530"/>
      <c r="F107" s="530"/>
      <c r="G107" s="530"/>
      <c r="H107" s="530"/>
      <c r="I107" s="530"/>
      <c r="J107" s="530"/>
      <c r="K107" s="530"/>
      <c r="L107" s="530"/>
      <c r="M107" s="530"/>
      <c r="AA107" s="653"/>
    </row>
    <row r="108" spans="1:27" ht="10.199999999999999" customHeight="1" x14ac:dyDescent="0.25">
      <c r="B108" s="530"/>
      <c r="C108" s="530"/>
      <c r="D108" s="530"/>
      <c r="E108" s="530"/>
      <c r="F108" s="530"/>
      <c r="G108" s="530"/>
      <c r="H108" s="530"/>
      <c r="I108" s="530"/>
      <c r="J108" s="530"/>
      <c r="K108" s="530"/>
      <c r="L108" s="530"/>
      <c r="M108" s="530"/>
      <c r="AA108" s="653"/>
    </row>
    <row r="109" spans="1:27" ht="10.199999999999999" customHeight="1" x14ac:dyDescent="0.25">
      <c r="AA109" s="653"/>
    </row>
    <row r="110" spans="1:27" ht="10.199999999999999" customHeight="1" x14ac:dyDescent="0.25">
      <c r="AA110" s="653"/>
    </row>
    <row r="111" spans="1:27" ht="10.199999999999999" customHeight="1" x14ac:dyDescent="0.25"/>
    <row r="112" spans="1:27" ht="10.199999999999999" customHeight="1" x14ac:dyDescent="0.25"/>
    <row r="113" ht="10.199999999999999" customHeight="1" x14ac:dyDescent="0.25"/>
    <row r="114" ht="10.199999999999999" customHeight="1" x14ac:dyDescent="0.25"/>
    <row r="115" ht="10.199999999999999" customHeight="1" x14ac:dyDescent="0.25"/>
    <row r="116" ht="10.199999999999999" customHeight="1" x14ac:dyDescent="0.25"/>
    <row r="117" ht="10.199999999999999" customHeight="1" x14ac:dyDescent="0.25"/>
    <row r="118" ht="10.199999999999999" customHeight="1" x14ac:dyDescent="0.25"/>
    <row r="119" ht="10.199999999999999" customHeight="1" x14ac:dyDescent="0.25"/>
    <row r="120" ht="10.199999999999999" customHeight="1" x14ac:dyDescent="0.25"/>
    <row r="121" ht="10.199999999999999" customHeight="1" x14ac:dyDescent="0.25"/>
    <row r="122" ht="10.199999999999999" customHeight="1" x14ac:dyDescent="0.25"/>
    <row r="123" ht="10.199999999999999" customHeight="1" x14ac:dyDescent="0.25"/>
    <row r="124" ht="10.199999999999999" customHeight="1" x14ac:dyDescent="0.25"/>
    <row r="125" ht="10.199999999999999" customHeight="1" x14ac:dyDescent="0.25"/>
    <row r="126" ht="10.199999999999999" customHeight="1" x14ac:dyDescent="0.25"/>
    <row r="127" ht="10.199999999999999" customHeight="1" x14ac:dyDescent="0.25"/>
    <row r="128" ht="10.199999999999999" customHeight="1" x14ac:dyDescent="0.25"/>
    <row r="129" ht="10.199999999999999" customHeight="1" x14ac:dyDescent="0.25"/>
    <row r="130" ht="10.199999999999999" customHeight="1" x14ac:dyDescent="0.25"/>
    <row r="131" ht="10.199999999999999" customHeight="1" x14ac:dyDescent="0.25"/>
    <row r="132" ht="10.199999999999999" customHeight="1" x14ac:dyDescent="0.25"/>
    <row r="133" ht="10.199999999999999" customHeight="1" x14ac:dyDescent="0.25"/>
  </sheetData>
  <sheetProtection algorithmName="SHA-512" hashValue="6MZkI32l3pEUA7xqfVWHHw6FmHBBZ1NWkHqhHqENlNFPgPJZPi0dDW7WU6uQItKJYv6X8vJPR5/Wx5PUd3e4IQ==" saltValue="2pcJGbYmcV1sAiDOCElrag==" spinCount="100000" sheet="1" objects="1" scenarios="1" selectLockedCells="1"/>
  <mergeCells count="127">
    <mergeCell ref="B11:Y12"/>
    <mergeCell ref="B13:Y14"/>
    <mergeCell ref="B22:B24"/>
    <mergeCell ref="C22:I24"/>
    <mergeCell ref="J22:N24"/>
    <mergeCell ref="O22:Q24"/>
    <mergeCell ref="R22:V24"/>
    <mergeCell ref="B2:C3"/>
    <mergeCell ref="E2:G3"/>
    <mergeCell ref="I2:S3"/>
    <mergeCell ref="V2:Y3"/>
    <mergeCell ref="B4:D4"/>
    <mergeCell ref="E4:G4"/>
    <mergeCell ref="I4:S4"/>
    <mergeCell ref="B9:Y10"/>
    <mergeCell ref="V4:Y5"/>
    <mergeCell ref="B15:Y17"/>
    <mergeCell ref="B25:B27"/>
    <mergeCell ref="C25:I27"/>
    <mergeCell ref="J25:N27"/>
    <mergeCell ref="O25:Q27"/>
    <mergeCell ref="R25:V27"/>
    <mergeCell ref="B28:B30"/>
    <mergeCell ref="C28:I30"/>
    <mergeCell ref="J28:N30"/>
    <mergeCell ref="O28:Q30"/>
    <mergeCell ref="R28:V30"/>
    <mergeCell ref="B31:B33"/>
    <mergeCell ref="C31:I33"/>
    <mergeCell ref="J31:N33"/>
    <mergeCell ref="O31:Q33"/>
    <mergeCell ref="R31:V33"/>
    <mergeCell ref="B34:B36"/>
    <mergeCell ref="C34:I36"/>
    <mergeCell ref="J34:N36"/>
    <mergeCell ref="O34:Q36"/>
    <mergeCell ref="R34:V36"/>
    <mergeCell ref="B37:B39"/>
    <mergeCell ref="C37:I39"/>
    <mergeCell ref="J37:N39"/>
    <mergeCell ref="O37:Q39"/>
    <mergeCell ref="R37:V39"/>
    <mergeCell ref="B40:B42"/>
    <mergeCell ref="C40:I42"/>
    <mergeCell ref="J40:N42"/>
    <mergeCell ref="O40:Q42"/>
    <mergeCell ref="R40:V42"/>
    <mergeCell ref="B43:B45"/>
    <mergeCell ref="C43:I45"/>
    <mergeCell ref="J43:N45"/>
    <mergeCell ref="O43:Q45"/>
    <mergeCell ref="R43:V45"/>
    <mergeCell ref="B46:B48"/>
    <mergeCell ref="C46:I48"/>
    <mergeCell ref="J46:N48"/>
    <mergeCell ref="O46:Q48"/>
    <mergeCell ref="R46:V48"/>
    <mergeCell ref="AB80:AC80"/>
    <mergeCell ref="C71:H72"/>
    <mergeCell ref="J71:L72"/>
    <mergeCell ref="N71:P72"/>
    <mergeCell ref="C75:H76"/>
    <mergeCell ref="J75:L76"/>
    <mergeCell ref="N75:P76"/>
    <mergeCell ref="B61:B63"/>
    <mergeCell ref="C61:I63"/>
    <mergeCell ref="J61:N63"/>
    <mergeCell ref="O61:Q63"/>
    <mergeCell ref="R61:V63"/>
    <mergeCell ref="B64:B66"/>
    <mergeCell ref="C64:I66"/>
    <mergeCell ref="J64:N66"/>
    <mergeCell ref="O64:Q66"/>
    <mergeCell ref="R64:V66"/>
    <mergeCell ref="J68:L69"/>
    <mergeCell ref="AA1:AA110"/>
    <mergeCell ref="B107:M108"/>
    <mergeCell ref="W22:W24"/>
    <mergeCell ref="W25:W27"/>
    <mergeCell ref="W28:W30"/>
    <mergeCell ref="W31:W33"/>
    <mergeCell ref="W34:W36"/>
    <mergeCell ref="W37:W39"/>
    <mergeCell ref="W40:W42"/>
    <mergeCell ref="W43:W45"/>
    <mergeCell ref="W46:W48"/>
    <mergeCell ref="B103:J104"/>
    <mergeCell ref="B105:M106"/>
    <mergeCell ref="B94:F95"/>
    <mergeCell ref="G94:P95"/>
    <mergeCell ref="B55:B57"/>
    <mergeCell ref="C55:I57"/>
    <mergeCell ref="J55:N57"/>
    <mergeCell ref="O55:Q57"/>
    <mergeCell ref="R55:V57"/>
    <mergeCell ref="B58:B60"/>
    <mergeCell ref="C58:I60"/>
    <mergeCell ref="J58:N60"/>
    <mergeCell ref="B90:G90"/>
    <mergeCell ref="J90:O90"/>
    <mergeCell ref="R90:W90"/>
    <mergeCell ref="B97:D98"/>
    <mergeCell ref="P97:S98"/>
    <mergeCell ref="B87:G88"/>
    <mergeCell ref="J87:O88"/>
    <mergeCell ref="R87:W88"/>
    <mergeCell ref="H97:N98"/>
    <mergeCell ref="E97:G98"/>
    <mergeCell ref="T97:V98"/>
    <mergeCell ref="W49:W51"/>
    <mergeCell ref="W52:W54"/>
    <mergeCell ref="W55:W57"/>
    <mergeCell ref="W58:W60"/>
    <mergeCell ref="W61:W63"/>
    <mergeCell ref="W64:W66"/>
    <mergeCell ref="O58:Q60"/>
    <mergeCell ref="R58:V60"/>
    <mergeCell ref="B49:B51"/>
    <mergeCell ref="C49:I51"/>
    <mergeCell ref="J49:N51"/>
    <mergeCell ref="O49:Q51"/>
    <mergeCell ref="R49:V51"/>
    <mergeCell ref="B52:B54"/>
    <mergeCell ref="C52:I54"/>
    <mergeCell ref="J52:N54"/>
    <mergeCell ref="O52:Q54"/>
    <mergeCell ref="R52:V54"/>
  </mergeCells>
  <pageMargins left="0.7" right="0.7" top="0.78740157499999996" bottom="0.78740157499999996" header="0.3" footer="0.3"/>
  <pageSetup paperSize="9" scale="7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3">
    <tabColor theme="3" tint="0.39997558519241921"/>
  </sheetPr>
  <dimension ref="A1:AL128"/>
  <sheetViews>
    <sheetView showGridLines="0" zoomScaleNormal="100" workbookViewId="0">
      <selection activeCell="S93" sqref="S93:U94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652" t="s">
        <v>466</v>
      </c>
    </row>
    <row r="2" spans="1:27" ht="10.199999999999999" customHeight="1" x14ac:dyDescent="0.25">
      <c r="A2" s="174"/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200</v>
      </c>
      <c r="W2" s="530"/>
      <c r="X2" s="530"/>
      <c r="Y2" s="530"/>
      <c r="Z2" s="174"/>
      <c r="AA2" s="653"/>
    </row>
    <row r="3" spans="1:27" ht="10.199999999999999" customHeight="1" x14ac:dyDescent="0.25">
      <c r="A3" s="174"/>
      <c r="B3" s="663"/>
      <c r="C3" s="664"/>
      <c r="D3" s="174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Z3" s="174"/>
      <c r="AA3" s="653"/>
    </row>
    <row r="4" spans="1:27" ht="10.199999999999999" customHeight="1" x14ac:dyDescent="0.25">
      <c r="A4" s="174"/>
      <c r="B4" s="1015" t="s">
        <v>18</v>
      </c>
      <c r="C4" s="1015"/>
      <c r="D4" s="1015"/>
      <c r="E4" s="1016" t="s">
        <v>43</v>
      </c>
      <c r="F4" s="590"/>
      <c r="G4" s="590"/>
      <c r="I4" s="1089" t="s">
        <v>435</v>
      </c>
      <c r="J4" s="1090"/>
      <c r="K4" s="1090"/>
      <c r="L4" s="1090"/>
      <c r="M4" s="1090"/>
      <c r="N4" s="1090"/>
      <c r="O4" s="1090"/>
      <c r="P4" s="1090"/>
      <c r="Q4" s="1090"/>
      <c r="R4" s="1090"/>
      <c r="S4" s="1090"/>
      <c r="Z4" s="174"/>
      <c r="AA4" s="653"/>
    </row>
    <row r="5" spans="1:27" ht="10.199999999999999" customHeight="1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653"/>
    </row>
    <row r="6" spans="1:27" ht="9.6" customHeight="1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653"/>
    </row>
    <row r="7" spans="1:27" ht="10.199999999999999" customHeight="1" x14ac:dyDescent="0.3">
      <c r="A7" s="174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653"/>
    </row>
    <row r="8" spans="1:27" ht="10.199999999999999" customHeight="1" x14ac:dyDescent="0.25">
      <c r="A8" s="174"/>
      <c r="B8" s="1091" t="s">
        <v>472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683"/>
      <c r="R8" s="683"/>
      <c r="S8" s="683"/>
      <c r="T8" s="683"/>
      <c r="U8" s="683"/>
      <c r="V8" s="683"/>
      <c r="W8" s="683"/>
      <c r="X8" s="683"/>
      <c r="Y8" s="683"/>
      <c r="Z8" s="54"/>
      <c r="AA8" s="653"/>
    </row>
    <row r="9" spans="1:27" ht="10.199999999999999" customHeight="1" x14ac:dyDescent="0.25">
      <c r="A9" s="174"/>
      <c r="B9" s="683"/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55"/>
      <c r="AA9" s="653"/>
    </row>
    <row r="10" spans="1:27" ht="10.199999999999999" customHeight="1" x14ac:dyDescent="0.25">
      <c r="A10" s="174"/>
      <c r="B10" s="1092" t="s">
        <v>201</v>
      </c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1"/>
      <c r="Z10" s="55"/>
      <c r="AA10" s="653"/>
    </row>
    <row r="11" spans="1:27" ht="10.199999999999999" customHeight="1" x14ac:dyDescent="0.25">
      <c r="A11" s="174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1"/>
      <c r="Z11" s="56"/>
      <c r="AA11" s="653"/>
    </row>
    <row r="12" spans="1:27" ht="10.199999999999999" customHeight="1" x14ac:dyDescent="0.25">
      <c r="A12" s="174"/>
      <c r="B12" s="1202" t="s">
        <v>476</v>
      </c>
      <c r="C12" s="1203"/>
      <c r="D12" s="1203"/>
      <c r="E12" s="1203"/>
      <c r="F12" s="1203"/>
      <c r="G12" s="1203"/>
      <c r="H12" s="1203"/>
      <c r="I12" s="1203"/>
      <c r="J12" s="1203"/>
      <c r="K12" s="1203"/>
      <c r="L12" s="1203"/>
      <c r="M12" s="1203"/>
      <c r="N12" s="1203"/>
      <c r="O12" s="1203"/>
      <c r="P12" s="1203"/>
      <c r="Q12" s="1203"/>
      <c r="R12" s="1203"/>
      <c r="S12" s="1203"/>
      <c r="T12" s="1203"/>
      <c r="U12" s="1203"/>
      <c r="V12" s="1203"/>
      <c r="W12" s="1203"/>
      <c r="X12" s="1203"/>
      <c r="Y12" s="1203"/>
      <c r="Z12" s="56"/>
      <c r="AA12" s="653"/>
    </row>
    <row r="13" spans="1:27" ht="10.199999999999999" customHeight="1" x14ac:dyDescent="0.25">
      <c r="A13" s="174"/>
      <c r="B13" s="1203"/>
      <c r="C13" s="1203"/>
      <c r="D13" s="1203"/>
      <c r="E13" s="1203"/>
      <c r="F13" s="1203"/>
      <c r="G13" s="1203"/>
      <c r="H13" s="1203"/>
      <c r="I13" s="1203"/>
      <c r="J13" s="1203"/>
      <c r="K13" s="1203"/>
      <c r="L13" s="1203"/>
      <c r="M13" s="1203"/>
      <c r="N13" s="1203"/>
      <c r="O13" s="1203"/>
      <c r="P13" s="1203"/>
      <c r="Q13" s="1203"/>
      <c r="R13" s="1203"/>
      <c r="S13" s="1203"/>
      <c r="T13" s="1203"/>
      <c r="U13" s="1203"/>
      <c r="V13" s="1203"/>
      <c r="W13" s="1203"/>
      <c r="X13" s="1203"/>
      <c r="Y13" s="1203"/>
      <c r="Z13" s="174"/>
      <c r="AA13" s="653"/>
    </row>
    <row r="14" spans="1:27" ht="10.199999999999999" customHeight="1" x14ac:dyDescent="0.25">
      <c r="A14" s="174"/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174"/>
      <c r="AA14" s="653"/>
    </row>
    <row r="15" spans="1:27" ht="10.199999999999999" customHeight="1" x14ac:dyDescent="0.25">
      <c r="A15" s="15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8"/>
      <c r="M15" s="15"/>
      <c r="N15" s="15"/>
      <c r="O15" s="15"/>
      <c r="P15" s="15"/>
      <c r="Q15" s="58"/>
      <c r="R15" s="15"/>
      <c r="S15" s="15"/>
      <c r="T15" s="15"/>
      <c r="U15" s="15"/>
      <c r="V15" s="15"/>
      <c r="W15" s="58"/>
      <c r="X15" s="15"/>
      <c r="Y15" s="15"/>
      <c r="Z15" s="58"/>
      <c r="AA15" s="653"/>
    </row>
    <row r="16" spans="1:27" ht="10.199999999999999" customHeight="1" x14ac:dyDescent="0.25">
      <c r="A16" s="15"/>
      <c r="B16" s="1034" t="s">
        <v>400</v>
      </c>
      <c r="C16" s="534"/>
      <c r="D16" s="534"/>
      <c r="E16" s="1204"/>
      <c r="F16" s="1205"/>
      <c r="G16" s="1205"/>
      <c r="H16" s="1205"/>
      <c r="I16" s="1205"/>
      <c r="J16" s="1205"/>
      <c r="K16" s="1205"/>
      <c r="L16" s="1205"/>
      <c r="M16" s="499"/>
      <c r="N16" s="499"/>
      <c r="O16" s="499"/>
      <c r="P16" s="499"/>
      <c r="Q16" s="676" t="s">
        <v>401</v>
      </c>
      <c r="R16" s="685"/>
      <c r="S16" s="685"/>
      <c r="T16" s="685"/>
      <c r="U16" s="685"/>
      <c r="V16" s="1207"/>
      <c r="W16" s="499"/>
      <c r="X16" s="15"/>
      <c r="Y16" s="15"/>
      <c r="Z16" s="15"/>
      <c r="AA16" s="653"/>
    </row>
    <row r="17" spans="1:29" ht="10.199999999999999" customHeight="1" x14ac:dyDescent="0.25">
      <c r="A17" s="174"/>
      <c r="B17" s="534"/>
      <c r="C17" s="534"/>
      <c r="D17" s="534"/>
      <c r="E17" s="1206"/>
      <c r="F17" s="1206"/>
      <c r="G17" s="1206"/>
      <c r="H17" s="1206"/>
      <c r="I17" s="1206"/>
      <c r="J17" s="1206"/>
      <c r="K17" s="1206"/>
      <c r="L17" s="1206"/>
      <c r="M17" s="499"/>
      <c r="N17" s="499"/>
      <c r="O17" s="499"/>
      <c r="P17" s="499"/>
      <c r="Q17" s="685"/>
      <c r="R17" s="685"/>
      <c r="S17" s="685"/>
      <c r="T17" s="685"/>
      <c r="U17" s="685"/>
      <c r="V17" s="1208"/>
      <c r="W17" s="499"/>
      <c r="X17" s="15"/>
      <c r="Y17" s="15"/>
      <c r="Z17" s="15"/>
      <c r="AA17" s="653"/>
    </row>
    <row r="18" spans="1:29" ht="10.199999999999999" customHeight="1" x14ac:dyDescent="0.25">
      <c r="A18" s="59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61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5"/>
      <c r="AA18" s="653"/>
    </row>
    <row r="19" spans="1:29" ht="10.199999999999999" customHeight="1" x14ac:dyDescent="0.25">
      <c r="A19" s="59"/>
      <c r="B19" s="798" t="s">
        <v>24</v>
      </c>
      <c r="C19" s="1104" t="s">
        <v>41</v>
      </c>
      <c r="D19" s="1135"/>
      <c r="E19" s="1135"/>
      <c r="F19" s="1135"/>
      <c r="G19" s="1135"/>
      <c r="H19" s="1135"/>
      <c r="I19" s="1136"/>
      <c r="J19" s="1104" t="s">
        <v>42</v>
      </c>
      <c r="K19" s="1105"/>
      <c r="L19" s="1105"/>
      <c r="M19" s="1105"/>
      <c r="N19" s="1106"/>
      <c r="O19" s="1113" t="s">
        <v>40</v>
      </c>
      <c r="P19" s="1114"/>
      <c r="Q19" s="1115"/>
      <c r="R19" s="1113" t="s">
        <v>185</v>
      </c>
      <c r="S19" s="1114"/>
      <c r="T19" s="1114"/>
      <c r="U19" s="1114"/>
      <c r="V19" s="1122"/>
      <c r="W19" s="155"/>
      <c r="X19" s="172"/>
      <c r="Y19" s="172"/>
      <c r="Z19" s="15"/>
      <c r="AA19" s="653"/>
    </row>
    <row r="20" spans="1:29" ht="10.199999999999999" customHeight="1" x14ac:dyDescent="0.25">
      <c r="A20" s="59"/>
      <c r="B20" s="799"/>
      <c r="C20" s="1137"/>
      <c r="D20" s="1138"/>
      <c r="E20" s="1138"/>
      <c r="F20" s="1138"/>
      <c r="G20" s="1138"/>
      <c r="H20" s="1138"/>
      <c r="I20" s="1139"/>
      <c r="J20" s="1107"/>
      <c r="K20" s="1108"/>
      <c r="L20" s="1108"/>
      <c r="M20" s="1108"/>
      <c r="N20" s="1109"/>
      <c r="O20" s="1116"/>
      <c r="P20" s="1117"/>
      <c r="Q20" s="1118"/>
      <c r="R20" s="1116"/>
      <c r="S20" s="1117"/>
      <c r="T20" s="1117"/>
      <c r="U20" s="1117"/>
      <c r="V20" s="1123"/>
      <c r="W20" s="155"/>
      <c r="X20" s="172"/>
      <c r="Y20" s="172"/>
      <c r="Z20" s="15"/>
      <c r="AA20" s="653"/>
    </row>
    <row r="21" spans="1:29" ht="10.199999999999999" customHeight="1" x14ac:dyDescent="0.25">
      <c r="A21" s="59"/>
      <c r="B21" s="800"/>
      <c r="C21" s="1140"/>
      <c r="D21" s="1141"/>
      <c r="E21" s="1141"/>
      <c r="F21" s="1141"/>
      <c r="G21" s="1141"/>
      <c r="H21" s="1141"/>
      <c r="I21" s="1142"/>
      <c r="J21" s="1110"/>
      <c r="K21" s="1111"/>
      <c r="L21" s="1111"/>
      <c r="M21" s="1111"/>
      <c r="N21" s="1112"/>
      <c r="O21" s="1119"/>
      <c r="P21" s="1120"/>
      <c r="Q21" s="1121"/>
      <c r="R21" s="1119"/>
      <c r="S21" s="1120"/>
      <c r="T21" s="1120"/>
      <c r="U21" s="1120"/>
      <c r="V21" s="1124"/>
      <c r="W21" s="155"/>
      <c r="X21" s="172"/>
      <c r="Y21" s="172"/>
      <c r="Z21" s="15"/>
      <c r="AA21" s="653"/>
    </row>
    <row r="22" spans="1:29" ht="10.199999999999999" customHeight="1" x14ac:dyDescent="0.25">
      <c r="A22" s="59"/>
      <c r="B22" s="759">
        <v>1</v>
      </c>
      <c r="C22" s="1096"/>
      <c r="D22" s="1097"/>
      <c r="E22" s="1097"/>
      <c r="F22" s="1097"/>
      <c r="G22" s="1097"/>
      <c r="H22" s="1097"/>
      <c r="I22" s="1097"/>
      <c r="J22" s="1096"/>
      <c r="K22" s="1125"/>
      <c r="L22" s="1125"/>
      <c r="M22" s="1125"/>
      <c r="N22" s="1126"/>
      <c r="O22" s="1147"/>
      <c r="P22" s="1125"/>
      <c r="Q22" s="1126"/>
      <c r="R22" s="1096"/>
      <c r="S22" s="1125"/>
      <c r="T22" s="1125"/>
      <c r="U22" s="1125"/>
      <c r="V22" s="1143"/>
      <c r="W22" s="155"/>
      <c r="X22" s="172"/>
      <c r="Y22" s="172"/>
      <c r="Z22" s="15"/>
      <c r="AA22" s="653"/>
    </row>
    <row r="23" spans="1:29" ht="10.199999999999999" customHeight="1" x14ac:dyDescent="0.25">
      <c r="A23" s="59"/>
      <c r="B23" s="1103"/>
      <c r="C23" s="1098"/>
      <c r="D23" s="1099"/>
      <c r="E23" s="1099"/>
      <c r="F23" s="1099"/>
      <c r="G23" s="1099"/>
      <c r="H23" s="1099"/>
      <c r="I23" s="1099"/>
      <c r="J23" s="1127"/>
      <c r="K23" s="676"/>
      <c r="L23" s="676"/>
      <c r="M23" s="676"/>
      <c r="N23" s="1128"/>
      <c r="O23" s="1127"/>
      <c r="P23" s="676"/>
      <c r="Q23" s="1128"/>
      <c r="R23" s="1127"/>
      <c r="S23" s="676"/>
      <c r="T23" s="676"/>
      <c r="U23" s="676"/>
      <c r="V23" s="1144"/>
      <c r="W23" s="155"/>
      <c r="X23" s="172"/>
      <c r="Y23" s="172"/>
      <c r="Z23" s="15"/>
      <c r="AA23" s="653"/>
    </row>
    <row r="24" spans="1:29" ht="10.199999999999999" customHeight="1" x14ac:dyDescent="0.25">
      <c r="A24" s="59"/>
      <c r="B24" s="760"/>
      <c r="C24" s="1100"/>
      <c r="D24" s="1101"/>
      <c r="E24" s="1101"/>
      <c r="F24" s="1101"/>
      <c r="G24" s="1101"/>
      <c r="H24" s="1101"/>
      <c r="I24" s="1101"/>
      <c r="J24" s="1129"/>
      <c r="K24" s="1130"/>
      <c r="L24" s="1130"/>
      <c r="M24" s="1130"/>
      <c r="N24" s="1131"/>
      <c r="O24" s="1129"/>
      <c r="P24" s="1130"/>
      <c r="Q24" s="1131"/>
      <c r="R24" s="1145"/>
      <c r="S24" s="1146"/>
      <c r="T24" s="1146"/>
      <c r="U24" s="1146"/>
      <c r="V24" s="1146"/>
      <c r="W24" s="155"/>
      <c r="X24" s="172"/>
      <c r="Y24" s="172"/>
      <c r="Z24" s="15"/>
      <c r="AA24" s="653"/>
    </row>
    <row r="25" spans="1:29" ht="10.199999999999999" customHeight="1" x14ac:dyDescent="0.25">
      <c r="A25" s="59"/>
      <c r="B25" s="1102">
        <v>2</v>
      </c>
      <c r="C25" s="1096"/>
      <c r="D25" s="1097"/>
      <c r="E25" s="1097"/>
      <c r="F25" s="1097"/>
      <c r="G25" s="1097"/>
      <c r="H25" s="1097"/>
      <c r="I25" s="1097"/>
      <c r="J25" s="1096"/>
      <c r="K25" s="1125"/>
      <c r="L25" s="1125"/>
      <c r="M25" s="1125"/>
      <c r="N25" s="1126"/>
      <c r="O25" s="1147"/>
      <c r="P25" s="1125"/>
      <c r="Q25" s="1126"/>
      <c r="R25" s="1096"/>
      <c r="S25" s="1125"/>
      <c r="T25" s="1125"/>
      <c r="U25" s="1125"/>
      <c r="V25" s="1143"/>
      <c r="W25" s="155"/>
      <c r="X25" s="172"/>
      <c r="Y25" s="172"/>
      <c r="Z25" s="15"/>
      <c r="AA25" s="653"/>
    </row>
    <row r="26" spans="1:29" ht="10.199999999999999" customHeight="1" x14ac:dyDescent="0.25">
      <c r="A26" s="59"/>
      <c r="B26" s="1103"/>
      <c r="C26" s="1098"/>
      <c r="D26" s="1099"/>
      <c r="E26" s="1099"/>
      <c r="F26" s="1099"/>
      <c r="G26" s="1099"/>
      <c r="H26" s="1099"/>
      <c r="I26" s="1099"/>
      <c r="J26" s="1127"/>
      <c r="K26" s="676"/>
      <c r="L26" s="676"/>
      <c r="M26" s="676"/>
      <c r="N26" s="1128"/>
      <c r="O26" s="1127"/>
      <c r="P26" s="676"/>
      <c r="Q26" s="1128"/>
      <c r="R26" s="1127"/>
      <c r="S26" s="676"/>
      <c r="T26" s="676"/>
      <c r="U26" s="676"/>
      <c r="V26" s="1144"/>
      <c r="W26" s="155"/>
      <c r="X26" s="172"/>
      <c r="Y26" s="172"/>
      <c r="Z26" s="15"/>
      <c r="AA26" s="653"/>
    </row>
    <row r="27" spans="1:29" ht="10.199999999999999" customHeight="1" x14ac:dyDescent="0.25">
      <c r="A27" s="59"/>
      <c r="B27" s="760"/>
      <c r="C27" s="1100"/>
      <c r="D27" s="1101"/>
      <c r="E27" s="1101"/>
      <c r="F27" s="1101"/>
      <c r="G27" s="1101"/>
      <c r="H27" s="1101"/>
      <c r="I27" s="1101"/>
      <c r="J27" s="1129"/>
      <c r="K27" s="1130"/>
      <c r="L27" s="1130"/>
      <c r="M27" s="1130"/>
      <c r="N27" s="1131"/>
      <c r="O27" s="1129"/>
      <c r="P27" s="1130"/>
      <c r="Q27" s="1131"/>
      <c r="R27" s="1145"/>
      <c r="S27" s="1146"/>
      <c r="T27" s="1146"/>
      <c r="U27" s="1146"/>
      <c r="V27" s="1146"/>
      <c r="W27" s="155"/>
      <c r="X27" s="172"/>
      <c r="Y27" s="172"/>
      <c r="Z27" s="15"/>
      <c r="AA27" s="653"/>
    </row>
    <row r="28" spans="1:29" ht="10.199999999999999" customHeight="1" x14ac:dyDescent="0.25">
      <c r="A28" s="59"/>
      <c r="B28" s="1102">
        <v>3</v>
      </c>
      <c r="C28" s="1096"/>
      <c r="D28" s="1097"/>
      <c r="E28" s="1097"/>
      <c r="F28" s="1097"/>
      <c r="G28" s="1097"/>
      <c r="H28" s="1097"/>
      <c r="I28" s="1097"/>
      <c r="J28" s="1096"/>
      <c r="K28" s="1125"/>
      <c r="L28" s="1125"/>
      <c r="M28" s="1125"/>
      <c r="N28" s="1126"/>
      <c r="O28" s="1147"/>
      <c r="P28" s="1125"/>
      <c r="Q28" s="1126"/>
      <c r="R28" s="1096"/>
      <c r="S28" s="1125"/>
      <c r="T28" s="1125"/>
      <c r="U28" s="1125"/>
      <c r="V28" s="1143"/>
      <c r="W28" s="155"/>
      <c r="X28" s="172"/>
      <c r="Y28" s="172"/>
      <c r="Z28" s="15"/>
      <c r="AA28" s="653"/>
      <c r="AB28" s="164"/>
      <c r="AC28" s="164"/>
    </row>
    <row r="29" spans="1:29" ht="10.199999999999999" customHeight="1" x14ac:dyDescent="0.25">
      <c r="A29" s="59"/>
      <c r="B29" s="1103"/>
      <c r="C29" s="1098"/>
      <c r="D29" s="1099"/>
      <c r="E29" s="1099"/>
      <c r="F29" s="1099"/>
      <c r="G29" s="1099"/>
      <c r="H29" s="1099"/>
      <c r="I29" s="1099"/>
      <c r="J29" s="1127"/>
      <c r="K29" s="676"/>
      <c r="L29" s="676"/>
      <c r="M29" s="676"/>
      <c r="N29" s="1128"/>
      <c r="O29" s="1127"/>
      <c r="P29" s="676"/>
      <c r="Q29" s="1128"/>
      <c r="R29" s="1127"/>
      <c r="S29" s="676"/>
      <c r="T29" s="676"/>
      <c r="U29" s="676"/>
      <c r="V29" s="1144"/>
      <c r="W29" s="155"/>
      <c r="X29" s="172"/>
      <c r="Y29" s="172"/>
      <c r="Z29" s="15"/>
      <c r="AA29" s="653"/>
    </row>
    <row r="30" spans="1:29" ht="10.199999999999999" customHeight="1" x14ac:dyDescent="0.25">
      <c r="A30" s="59"/>
      <c r="B30" s="760"/>
      <c r="C30" s="1100"/>
      <c r="D30" s="1101"/>
      <c r="E30" s="1101"/>
      <c r="F30" s="1101"/>
      <c r="G30" s="1101"/>
      <c r="H30" s="1101"/>
      <c r="I30" s="1101"/>
      <c r="J30" s="1129"/>
      <c r="K30" s="1130"/>
      <c r="L30" s="1130"/>
      <c r="M30" s="1130"/>
      <c r="N30" s="1131"/>
      <c r="O30" s="1129"/>
      <c r="P30" s="1130"/>
      <c r="Q30" s="1131"/>
      <c r="R30" s="1145"/>
      <c r="S30" s="1146"/>
      <c r="T30" s="1146"/>
      <c r="U30" s="1146"/>
      <c r="V30" s="1146"/>
      <c r="W30" s="155"/>
      <c r="X30" s="172"/>
      <c r="Y30" s="172"/>
      <c r="Z30" s="15"/>
      <c r="AA30" s="653"/>
    </row>
    <row r="31" spans="1:29" ht="10.199999999999999" customHeight="1" x14ac:dyDescent="0.25">
      <c r="A31" s="59"/>
      <c r="B31" s="1102">
        <v>4</v>
      </c>
      <c r="C31" s="1096"/>
      <c r="D31" s="1097"/>
      <c r="E31" s="1097"/>
      <c r="F31" s="1097"/>
      <c r="G31" s="1097"/>
      <c r="H31" s="1097"/>
      <c r="I31" s="1097"/>
      <c r="J31" s="1096"/>
      <c r="K31" s="1125"/>
      <c r="L31" s="1125"/>
      <c r="M31" s="1125"/>
      <c r="N31" s="1126"/>
      <c r="O31" s="1147"/>
      <c r="P31" s="1125"/>
      <c r="Q31" s="1126"/>
      <c r="R31" s="1096"/>
      <c r="S31" s="1125"/>
      <c r="T31" s="1125"/>
      <c r="U31" s="1125"/>
      <c r="V31" s="1143"/>
      <c r="W31" s="155"/>
      <c r="X31" s="172"/>
      <c r="Y31" s="172"/>
      <c r="Z31" s="15"/>
      <c r="AA31" s="653"/>
    </row>
    <row r="32" spans="1:29" ht="10.199999999999999" customHeight="1" x14ac:dyDescent="0.25">
      <c r="A32" s="59"/>
      <c r="B32" s="1103"/>
      <c r="C32" s="1098"/>
      <c r="D32" s="1099"/>
      <c r="E32" s="1099"/>
      <c r="F32" s="1099"/>
      <c r="G32" s="1099"/>
      <c r="H32" s="1099"/>
      <c r="I32" s="1099"/>
      <c r="J32" s="1127"/>
      <c r="K32" s="676"/>
      <c r="L32" s="676"/>
      <c r="M32" s="676"/>
      <c r="N32" s="1128"/>
      <c r="O32" s="1127"/>
      <c r="P32" s="676"/>
      <c r="Q32" s="1128"/>
      <c r="R32" s="1127"/>
      <c r="S32" s="676"/>
      <c r="T32" s="676"/>
      <c r="U32" s="676"/>
      <c r="V32" s="1144"/>
      <c r="W32" s="155"/>
      <c r="X32" s="172"/>
      <c r="Y32" s="172"/>
      <c r="Z32" s="15"/>
      <c r="AA32" s="653"/>
    </row>
    <row r="33" spans="1:27" ht="10.199999999999999" customHeight="1" x14ac:dyDescent="0.25">
      <c r="A33" s="59"/>
      <c r="B33" s="760"/>
      <c r="C33" s="1100"/>
      <c r="D33" s="1101"/>
      <c r="E33" s="1101"/>
      <c r="F33" s="1101"/>
      <c r="G33" s="1101"/>
      <c r="H33" s="1101"/>
      <c r="I33" s="1101"/>
      <c r="J33" s="1129"/>
      <c r="K33" s="1130"/>
      <c r="L33" s="1130"/>
      <c r="M33" s="1130"/>
      <c r="N33" s="1131"/>
      <c r="O33" s="1129"/>
      <c r="P33" s="1130"/>
      <c r="Q33" s="1131"/>
      <c r="R33" s="1145"/>
      <c r="S33" s="1146"/>
      <c r="T33" s="1146"/>
      <c r="U33" s="1146"/>
      <c r="V33" s="1146"/>
      <c r="W33" s="155"/>
      <c r="X33" s="172"/>
      <c r="Y33" s="172"/>
      <c r="Z33" s="15"/>
      <c r="AA33" s="653"/>
    </row>
    <row r="34" spans="1:27" ht="10.199999999999999" customHeight="1" x14ac:dyDescent="0.25">
      <c r="A34" s="59"/>
      <c r="B34" s="1102">
        <v>5</v>
      </c>
      <c r="C34" s="1096"/>
      <c r="D34" s="1097"/>
      <c r="E34" s="1097"/>
      <c r="F34" s="1097"/>
      <c r="G34" s="1097"/>
      <c r="H34" s="1097"/>
      <c r="I34" s="1097"/>
      <c r="J34" s="1096"/>
      <c r="K34" s="1125"/>
      <c r="L34" s="1125"/>
      <c r="M34" s="1125"/>
      <c r="N34" s="1126"/>
      <c r="O34" s="1147"/>
      <c r="P34" s="1125"/>
      <c r="Q34" s="1126"/>
      <c r="R34" s="1096"/>
      <c r="S34" s="1125"/>
      <c r="T34" s="1125"/>
      <c r="U34" s="1125"/>
      <c r="V34" s="1143"/>
      <c r="W34" s="155"/>
      <c r="X34" s="172"/>
      <c r="Y34" s="172"/>
      <c r="Z34" s="15"/>
      <c r="AA34" s="653"/>
    </row>
    <row r="35" spans="1:27" ht="10.199999999999999" customHeight="1" x14ac:dyDescent="0.25">
      <c r="A35" s="59"/>
      <c r="B35" s="1103"/>
      <c r="C35" s="1098"/>
      <c r="D35" s="1099"/>
      <c r="E35" s="1099"/>
      <c r="F35" s="1099"/>
      <c r="G35" s="1099"/>
      <c r="H35" s="1099"/>
      <c r="I35" s="1099"/>
      <c r="J35" s="1127"/>
      <c r="K35" s="676"/>
      <c r="L35" s="676"/>
      <c r="M35" s="676"/>
      <c r="N35" s="1128"/>
      <c r="O35" s="1127"/>
      <c r="P35" s="676"/>
      <c r="Q35" s="1128"/>
      <c r="R35" s="1127"/>
      <c r="S35" s="676"/>
      <c r="T35" s="676"/>
      <c r="U35" s="676"/>
      <c r="V35" s="1144"/>
      <c r="W35" s="155"/>
      <c r="X35" s="172"/>
      <c r="Y35" s="172"/>
      <c r="Z35" s="15"/>
      <c r="AA35" s="653"/>
    </row>
    <row r="36" spans="1:27" ht="10.199999999999999" customHeight="1" x14ac:dyDescent="0.25">
      <c r="A36" s="59"/>
      <c r="B36" s="760"/>
      <c r="C36" s="1100"/>
      <c r="D36" s="1101"/>
      <c r="E36" s="1101"/>
      <c r="F36" s="1101"/>
      <c r="G36" s="1101"/>
      <c r="H36" s="1101"/>
      <c r="I36" s="1101"/>
      <c r="J36" s="1129"/>
      <c r="K36" s="1130"/>
      <c r="L36" s="1130"/>
      <c r="M36" s="1130"/>
      <c r="N36" s="1131"/>
      <c r="O36" s="1129"/>
      <c r="P36" s="1130"/>
      <c r="Q36" s="1131"/>
      <c r="R36" s="1145"/>
      <c r="S36" s="1146"/>
      <c r="T36" s="1146"/>
      <c r="U36" s="1146"/>
      <c r="V36" s="1146"/>
      <c r="W36" s="155"/>
      <c r="X36" s="172"/>
      <c r="Y36" s="172"/>
      <c r="Z36" s="15"/>
      <c r="AA36" s="653"/>
    </row>
    <row r="37" spans="1:27" ht="10.199999999999999" customHeight="1" x14ac:dyDescent="0.25">
      <c r="A37" s="59"/>
      <c r="B37" s="1102">
        <v>6</v>
      </c>
      <c r="C37" s="1096"/>
      <c r="D37" s="1097"/>
      <c r="E37" s="1097"/>
      <c r="F37" s="1097"/>
      <c r="G37" s="1097"/>
      <c r="H37" s="1097"/>
      <c r="I37" s="1097"/>
      <c r="J37" s="1096"/>
      <c r="K37" s="1125"/>
      <c r="L37" s="1125"/>
      <c r="M37" s="1125"/>
      <c r="N37" s="1126"/>
      <c r="O37" s="1147"/>
      <c r="P37" s="1125"/>
      <c r="Q37" s="1126"/>
      <c r="R37" s="1096"/>
      <c r="S37" s="1125"/>
      <c r="T37" s="1125"/>
      <c r="U37" s="1125"/>
      <c r="V37" s="1143"/>
      <c r="W37" s="155"/>
      <c r="X37" s="172"/>
      <c r="Y37" s="172"/>
      <c r="Z37" s="15"/>
      <c r="AA37" s="653"/>
    </row>
    <row r="38" spans="1:27" ht="10.199999999999999" customHeight="1" x14ac:dyDescent="0.25">
      <c r="A38" s="59"/>
      <c r="B38" s="1103"/>
      <c r="C38" s="1098"/>
      <c r="D38" s="1099"/>
      <c r="E38" s="1099"/>
      <c r="F38" s="1099"/>
      <c r="G38" s="1099"/>
      <c r="H38" s="1099"/>
      <c r="I38" s="1099"/>
      <c r="J38" s="1127"/>
      <c r="K38" s="676"/>
      <c r="L38" s="676"/>
      <c r="M38" s="676"/>
      <c r="N38" s="1128"/>
      <c r="O38" s="1127"/>
      <c r="P38" s="676"/>
      <c r="Q38" s="1128"/>
      <c r="R38" s="1127"/>
      <c r="S38" s="676"/>
      <c r="T38" s="676"/>
      <c r="U38" s="676"/>
      <c r="V38" s="1144"/>
      <c r="W38" s="155"/>
      <c r="X38" s="172"/>
      <c r="Y38" s="172"/>
      <c r="Z38" s="15"/>
      <c r="AA38" s="653"/>
    </row>
    <row r="39" spans="1:27" ht="10.199999999999999" customHeight="1" x14ac:dyDescent="0.25">
      <c r="A39" s="59"/>
      <c r="B39" s="760"/>
      <c r="C39" s="1100"/>
      <c r="D39" s="1101"/>
      <c r="E39" s="1101"/>
      <c r="F39" s="1101"/>
      <c r="G39" s="1101"/>
      <c r="H39" s="1101"/>
      <c r="I39" s="1101"/>
      <c r="J39" s="1129"/>
      <c r="K39" s="1130"/>
      <c r="L39" s="1130"/>
      <c r="M39" s="1130"/>
      <c r="N39" s="1131"/>
      <c r="O39" s="1129"/>
      <c r="P39" s="1130"/>
      <c r="Q39" s="1131"/>
      <c r="R39" s="1145"/>
      <c r="S39" s="1146"/>
      <c r="T39" s="1146"/>
      <c r="U39" s="1146"/>
      <c r="V39" s="1146"/>
      <c r="W39" s="155"/>
      <c r="X39" s="172"/>
      <c r="Y39" s="172"/>
      <c r="Z39" s="15"/>
      <c r="AA39" s="653"/>
    </row>
    <row r="40" spans="1:27" ht="10.199999999999999" customHeight="1" x14ac:dyDescent="0.25">
      <c r="A40" s="59"/>
      <c r="B40" s="1102">
        <v>7</v>
      </c>
      <c r="C40" s="1096"/>
      <c r="D40" s="1097"/>
      <c r="E40" s="1097"/>
      <c r="F40" s="1097"/>
      <c r="G40" s="1097"/>
      <c r="H40" s="1097"/>
      <c r="I40" s="1097"/>
      <c r="J40" s="1096"/>
      <c r="K40" s="1125"/>
      <c r="L40" s="1125"/>
      <c r="M40" s="1125"/>
      <c r="N40" s="1126"/>
      <c r="O40" s="1147"/>
      <c r="P40" s="1125"/>
      <c r="Q40" s="1126"/>
      <c r="R40" s="1096"/>
      <c r="S40" s="1125"/>
      <c r="T40" s="1125"/>
      <c r="U40" s="1125"/>
      <c r="V40" s="1143"/>
      <c r="W40" s="155"/>
      <c r="X40" s="172"/>
      <c r="Y40" s="172"/>
      <c r="Z40" s="15"/>
      <c r="AA40" s="653"/>
    </row>
    <row r="41" spans="1:27" ht="10.199999999999999" customHeight="1" x14ac:dyDescent="0.25">
      <c r="A41" s="59"/>
      <c r="B41" s="1103"/>
      <c r="C41" s="1098"/>
      <c r="D41" s="1099"/>
      <c r="E41" s="1099"/>
      <c r="F41" s="1099"/>
      <c r="G41" s="1099"/>
      <c r="H41" s="1099"/>
      <c r="I41" s="1099"/>
      <c r="J41" s="1127"/>
      <c r="K41" s="676"/>
      <c r="L41" s="676"/>
      <c r="M41" s="676"/>
      <c r="N41" s="1128"/>
      <c r="O41" s="1127"/>
      <c r="P41" s="676"/>
      <c r="Q41" s="1128"/>
      <c r="R41" s="1127"/>
      <c r="S41" s="676"/>
      <c r="T41" s="676"/>
      <c r="U41" s="676"/>
      <c r="V41" s="1144"/>
      <c r="W41" s="155"/>
      <c r="X41" s="172"/>
      <c r="Y41" s="172"/>
      <c r="Z41" s="15"/>
      <c r="AA41" s="653"/>
    </row>
    <row r="42" spans="1:27" ht="10.199999999999999" customHeight="1" x14ac:dyDescent="0.25">
      <c r="A42" s="59"/>
      <c r="B42" s="760"/>
      <c r="C42" s="1100"/>
      <c r="D42" s="1101"/>
      <c r="E42" s="1101"/>
      <c r="F42" s="1101"/>
      <c r="G42" s="1101"/>
      <c r="H42" s="1101"/>
      <c r="I42" s="1101"/>
      <c r="J42" s="1129"/>
      <c r="K42" s="1130"/>
      <c r="L42" s="1130"/>
      <c r="M42" s="1130"/>
      <c r="N42" s="1131"/>
      <c r="O42" s="1129"/>
      <c r="P42" s="1130"/>
      <c r="Q42" s="1131"/>
      <c r="R42" s="1145"/>
      <c r="S42" s="1146"/>
      <c r="T42" s="1146"/>
      <c r="U42" s="1146"/>
      <c r="V42" s="1146"/>
      <c r="W42" s="155"/>
      <c r="X42" s="172"/>
      <c r="Y42" s="172"/>
      <c r="Z42" s="15"/>
      <c r="AA42" s="653"/>
    </row>
    <row r="43" spans="1:27" ht="10.199999999999999" customHeight="1" x14ac:dyDescent="0.25">
      <c r="A43" s="59"/>
      <c r="B43" s="1102">
        <v>8</v>
      </c>
      <c r="C43" s="1096"/>
      <c r="D43" s="1097"/>
      <c r="E43" s="1097"/>
      <c r="F43" s="1097"/>
      <c r="G43" s="1097"/>
      <c r="H43" s="1097"/>
      <c r="I43" s="1097"/>
      <c r="J43" s="1096"/>
      <c r="K43" s="1125"/>
      <c r="L43" s="1125"/>
      <c r="M43" s="1125"/>
      <c r="N43" s="1126"/>
      <c r="O43" s="1147"/>
      <c r="P43" s="1125"/>
      <c r="Q43" s="1126"/>
      <c r="R43" s="1096"/>
      <c r="S43" s="1125"/>
      <c r="T43" s="1125"/>
      <c r="U43" s="1125"/>
      <c r="V43" s="1143"/>
      <c r="W43" s="155"/>
      <c r="X43" s="172"/>
      <c r="Y43" s="172"/>
      <c r="Z43" s="15"/>
      <c r="AA43" s="653"/>
    </row>
    <row r="44" spans="1:27" ht="10.199999999999999" customHeight="1" x14ac:dyDescent="0.25">
      <c r="A44" s="59"/>
      <c r="B44" s="1103"/>
      <c r="C44" s="1098"/>
      <c r="D44" s="1099"/>
      <c r="E44" s="1099"/>
      <c r="F44" s="1099"/>
      <c r="G44" s="1099"/>
      <c r="H44" s="1099"/>
      <c r="I44" s="1099"/>
      <c r="J44" s="1127"/>
      <c r="K44" s="676"/>
      <c r="L44" s="676"/>
      <c r="M44" s="676"/>
      <c r="N44" s="1128"/>
      <c r="O44" s="1127"/>
      <c r="P44" s="676"/>
      <c r="Q44" s="1128"/>
      <c r="R44" s="1127"/>
      <c r="S44" s="676"/>
      <c r="T44" s="676"/>
      <c r="U44" s="676"/>
      <c r="V44" s="1144"/>
      <c r="W44" s="155"/>
      <c r="X44" s="172"/>
      <c r="Y44" s="172"/>
      <c r="Z44" s="15"/>
      <c r="AA44" s="653"/>
    </row>
    <row r="45" spans="1:27" ht="10.199999999999999" customHeight="1" x14ac:dyDescent="0.25">
      <c r="A45" s="59"/>
      <c r="B45" s="760"/>
      <c r="C45" s="1100"/>
      <c r="D45" s="1101"/>
      <c r="E45" s="1101"/>
      <c r="F45" s="1101"/>
      <c r="G45" s="1101"/>
      <c r="H45" s="1101"/>
      <c r="I45" s="1101"/>
      <c r="J45" s="1129"/>
      <c r="K45" s="1130"/>
      <c r="L45" s="1130"/>
      <c r="M45" s="1130"/>
      <c r="N45" s="1131"/>
      <c r="O45" s="1129"/>
      <c r="P45" s="1130"/>
      <c r="Q45" s="1131"/>
      <c r="R45" s="1145"/>
      <c r="S45" s="1146"/>
      <c r="T45" s="1146"/>
      <c r="U45" s="1146"/>
      <c r="V45" s="1146"/>
      <c r="W45" s="155"/>
      <c r="X45" s="172"/>
      <c r="Y45" s="172"/>
      <c r="Z45" s="15"/>
      <c r="AA45" s="653"/>
    </row>
    <row r="46" spans="1:27" ht="10.199999999999999" customHeight="1" x14ac:dyDescent="0.25">
      <c r="A46" s="59"/>
      <c r="B46" s="1102">
        <v>9</v>
      </c>
      <c r="C46" s="1096"/>
      <c r="D46" s="1097"/>
      <c r="E46" s="1097"/>
      <c r="F46" s="1097"/>
      <c r="G46" s="1097"/>
      <c r="H46" s="1097"/>
      <c r="I46" s="1097"/>
      <c r="J46" s="1096"/>
      <c r="K46" s="1125"/>
      <c r="L46" s="1125"/>
      <c r="M46" s="1125"/>
      <c r="N46" s="1126"/>
      <c r="O46" s="1147"/>
      <c r="P46" s="1125"/>
      <c r="Q46" s="1126"/>
      <c r="R46" s="1096"/>
      <c r="S46" s="1125"/>
      <c r="T46" s="1125"/>
      <c r="U46" s="1125"/>
      <c r="V46" s="1143"/>
      <c r="W46" s="155"/>
      <c r="X46" s="172"/>
      <c r="Y46" s="172"/>
      <c r="Z46" s="15"/>
      <c r="AA46" s="653"/>
    </row>
    <row r="47" spans="1:27" ht="10.199999999999999" customHeight="1" x14ac:dyDescent="0.25">
      <c r="A47" s="59"/>
      <c r="B47" s="1103"/>
      <c r="C47" s="1098"/>
      <c r="D47" s="1099"/>
      <c r="E47" s="1099"/>
      <c r="F47" s="1099"/>
      <c r="G47" s="1099"/>
      <c r="H47" s="1099"/>
      <c r="I47" s="1099"/>
      <c r="J47" s="1127"/>
      <c r="K47" s="676"/>
      <c r="L47" s="676"/>
      <c r="M47" s="676"/>
      <c r="N47" s="1128"/>
      <c r="O47" s="1127"/>
      <c r="P47" s="676"/>
      <c r="Q47" s="1128"/>
      <c r="R47" s="1127"/>
      <c r="S47" s="676"/>
      <c r="T47" s="676"/>
      <c r="U47" s="676"/>
      <c r="V47" s="1144"/>
      <c r="W47" s="155"/>
      <c r="X47" s="172"/>
      <c r="Y47" s="172"/>
      <c r="Z47" s="15"/>
      <c r="AA47" s="653"/>
    </row>
    <row r="48" spans="1:27" ht="10.199999999999999" customHeight="1" x14ac:dyDescent="0.25">
      <c r="A48" s="59"/>
      <c r="B48" s="760"/>
      <c r="C48" s="1100"/>
      <c r="D48" s="1101"/>
      <c r="E48" s="1101"/>
      <c r="F48" s="1101"/>
      <c r="G48" s="1101"/>
      <c r="H48" s="1101"/>
      <c r="I48" s="1101"/>
      <c r="J48" s="1129"/>
      <c r="K48" s="1130"/>
      <c r="L48" s="1130"/>
      <c r="M48" s="1130"/>
      <c r="N48" s="1131"/>
      <c r="O48" s="1129"/>
      <c r="P48" s="1130"/>
      <c r="Q48" s="1131"/>
      <c r="R48" s="1145"/>
      <c r="S48" s="1146"/>
      <c r="T48" s="1146"/>
      <c r="U48" s="1146"/>
      <c r="V48" s="1146"/>
      <c r="W48" s="155"/>
      <c r="X48" s="172"/>
      <c r="Y48" s="172"/>
      <c r="Z48" s="15"/>
      <c r="AA48" s="653"/>
    </row>
    <row r="49" spans="1:27" ht="10.199999999999999" customHeight="1" x14ac:dyDescent="0.25">
      <c r="A49" s="59"/>
      <c r="B49" s="1102">
        <v>10</v>
      </c>
      <c r="C49" s="1096"/>
      <c r="D49" s="1097"/>
      <c r="E49" s="1097"/>
      <c r="F49" s="1097"/>
      <c r="G49" s="1097"/>
      <c r="H49" s="1097"/>
      <c r="I49" s="1097"/>
      <c r="J49" s="1096"/>
      <c r="K49" s="1125"/>
      <c r="L49" s="1125"/>
      <c r="M49" s="1125"/>
      <c r="N49" s="1126"/>
      <c r="O49" s="1147"/>
      <c r="P49" s="1125"/>
      <c r="Q49" s="1126"/>
      <c r="R49" s="1096"/>
      <c r="S49" s="1125"/>
      <c r="T49" s="1125"/>
      <c r="U49" s="1125"/>
      <c r="V49" s="1148"/>
      <c r="W49" s="15"/>
      <c r="X49" s="172"/>
      <c r="Y49" s="172"/>
      <c r="Z49" s="15"/>
      <c r="AA49" s="653"/>
    </row>
    <row r="50" spans="1:27" ht="10.199999999999999" customHeight="1" x14ac:dyDescent="0.25">
      <c r="A50" s="59"/>
      <c r="B50" s="1103"/>
      <c r="C50" s="1098"/>
      <c r="D50" s="1099"/>
      <c r="E50" s="1099"/>
      <c r="F50" s="1099"/>
      <c r="G50" s="1099"/>
      <c r="H50" s="1099"/>
      <c r="I50" s="1099"/>
      <c r="J50" s="1127"/>
      <c r="K50" s="676"/>
      <c r="L50" s="676"/>
      <c r="M50" s="676"/>
      <c r="N50" s="1128"/>
      <c r="O50" s="1127"/>
      <c r="P50" s="676"/>
      <c r="Q50" s="1128"/>
      <c r="R50" s="1127"/>
      <c r="S50" s="676"/>
      <c r="T50" s="676"/>
      <c r="U50" s="676"/>
      <c r="V50" s="1149"/>
      <c r="W50" s="172"/>
      <c r="X50" s="172"/>
      <c r="Y50" s="172"/>
      <c r="Z50" s="15"/>
      <c r="AA50" s="653"/>
    </row>
    <row r="51" spans="1:27" ht="10.199999999999999" customHeight="1" x14ac:dyDescent="0.25">
      <c r="A51" s="59"/>
      <c r="B51" s="760"/>
      <c r="C51" s="1100"/>
      <c r="D51" s="1101"/>
      <c r="E51" s="1101"/>
      <c r="F51" s="1101"/>
      <c r="G51" s="1101"/>
      <c r="H51" s="1101"/>
      <c r="I51" s="1101"/>
      <c r="J51" s="1129"/>
      <c r="K51" s="1130"/>
      <c r="L51" s="1130"/>
      <c r="M51" s="1130"/>
      <c r="N51" s="1131"/>
      <c r="O51" s="1129"/>
      <c r="P51" s="1130"/>
      <c r="Q51" s="1131"/>
      <c r="R51" s="1145"/>
      <c r="S51" s="1146"/>
      <c r="T51" s="1146"/>
      <c r="U51" s="1146"/>
      <c r="V51" s="1150"/>
      <c r="W51" s="172"/>
      <c r="X51" s="172"/>
      <c r="Y51" s="172"/>
      <c r="Z51" s="15"/>
      <c r="AA51" s="653"/>
    </row>
    <row r="52" spans="1:27" ht="10.199999999999999" customHeight="1" x14ac:dyDescent="0.25">
      <c r="A52" s="59"/>
      <c r="B52" s="1102">
        <v>11</v>
      </c>
      <c r="C52" s="1096"/>
      <c r="D52" s="1097"/>
      <c r="E52" s="1097"/>
      <c r="F52" s="1097"/>
      <c r="G52" s="1097"/>
      <c r="H52" s="1097"/>
      <c r="I52" s="1097"/>
      <c r="J52" s="1096"/>
      <c r="K52" s="1125"/>
      <c r="L52" s="1125"/>
      <c r="M52" s="1125"/>
      <c r="N52" s="1126"/>
      <c r="O52" s="1147"/>
      <c r="P52" s="1125"/>
      <c r="Q52" s="1126"/>
      <c r="R52" s="1096"/>
      <c r="S52" s="1125"/>
      <c r="T52" s="1125"/>
      <c r="U52" s="1125"/>
      <c r="V52" s="1148"/>
      <c r="W52" s="172"/>
      <c r="X52" s="172"/>
      <c r="Y52" s="172"/>
      <c r="Z52" s="15"/>
      <c r="AA52" s="653"/>
    </row>
    <row r="53" spans="1:27" ht="10.199999999999999" customHeight="1" x14ac:dyDescent="0.25">
      <c r="A53" s="59"/>
      <c r="B53" s="1103"/>
      <c r="C53" s="1098"/>
      <c r="D53" s="1099"/>
      <c r="E53" s="1099"/>
      <c r="F53" s="1099"/>
      <c r="G53" s="1099"/>
      <c r="H53" s="1099"/>
      <c r="I53" s="1099"/>
      <c r="J53" s="1127"/>
      <c r="K53" s="676"/>
      <c r="L53" s="676"/>
      <c r="M53" s="676"/>
      <c r="N53" s="1128"/>
      <c r="O53" s="1127"/>
      <c r="P53" s="676"/>
      <c r="Q53" s="1128"/>
      <c r="R53" s="1127"/>
      <c r="S53" s="676"/>
      <c r="T53" s="676"/>
      <c r="U53" s="676"/>
      <c r="V53" s="1149"/>
      <c r="W53" s="172"/>
      <c r="X53" s="172"/>
      <c r="Y53" s="172"/>
      <c r="Z53" s="15"/>
      <c r="AA53" s="653"/>
    </row>
    <row r="54" spans="1:27" ht="10.199999999999999" customHeight="1" x14ac:dyDescent="0.25">
      <c r="A54" s="59"/>
      <c r="B54" s="760"/>
      <c r="C54" s="1100"/>
      <c r="D54" s="1101"/>
      <c r="E54" s="1101"/>
      <c r="F54" s="1101"/>
      <c r="G54" s="1101"/>
      <c r="H54" s="1101"/>
      <c r="I54" s="1101"/>
      <c r="J54" s="1129"/>
      <c r="K54" s="1130"/>
      <c r="L54" s="1130"/>
      <c r="M54" s="1130"/>
      <c r="N54" s="1131"/>
      <c r="O54" s="1129"/>
      <c r="P54" s="1130"/>
      <c r="Q54" s="1131"/>
      <c r="R54" s="1145"/>
      <c r="S54" s="1146"/>
      <c r="T54" s="1146"/>
      <c r="U54" s="1146"/>
      <c r="V54" s="1150"/>
      <c r="W54" s="172"/>
      <c r="X54" s="172"/>
      <c r="Y54" s="172"/>
      <c r="Z54" s="15"/>
      <c r="AA54" s="653"/>
    </row>
    <row r="55" spans="1:27" ht="10.199999999999999" customHeight="1" x14ac:dyDescent="0.25">
      <c r="A55" s="59"/>
      <c r="B55" s="1102">
        <v>12</v>
      </c>
      <c r="C55" s="1096"/>
      <c r="D55" s="1097"/>
      <c r="E55" s="1097"/>
      <c r="F55" s="1097"/>
      <c r="G55" s="1097"/>
      <c r="H55" s="1097"/>
      <c r="I55" s="1097"/>
      <c r="J55" s="1096"/>
      <c r="K55" s="1125"/>
      <c r="L55" s="1125"/>
      <c r="M55" s="1125"/>
      <c r="N55" s="1126"/>
      <c r="O55" s="1147"/>
      <c r="P55" s="1125"/>
      <c r="Q55" s="1126"/>
      <c r="R55" s="1096"/>
      <c r="S55" s="1125"/>
      <c r="T55" s="1125"/>
      <c r="U55" s="1125"/>
      <c r="V55" s="1148"/>
      <c r="W55" s="172"/>
      <c r="X55" s="172"/>
      <c r="Y55" s="172"/>
      <c r="Z55" s="15"/>
      <c r="AA55" s="653"/>
    </row>
    <row r="56" spans="1:27" ht="10.199999999999999" customHeight="1" x14ac:dyDescent="0.25">
      <c r="A56" s="59"/>
      <c r="B56" s="1103"/>
      <c r="C56" s="1098"/>
      <c r="D56" s="1099"/>
      <c r="E56" s="1099"/>
      <c r="F56" s="1099"/>
      <c r="G56" s="1099"/>
      <c r="H56" s="1099"/>
      <c r="I56" s="1099"/>
      <c r="J56" s="1127"/>
      <c r="K56" s="676"/>
      <c r="L56" s="676"/>
      <c r="M56" s="676"/>
      <c r="N56" s="1128"/>
      <c r="O56" s="1127"/>
      <c r="P56" s="676"/>
      <c r="Q56" s="1128"/>
      <c r="R56" s="1127"/>
      <c r="S56" s="676"/>
      <c r="T56" s="676"/>
      <c r="U56" s="676"/>
      <c r="V56" s="1149"/>
      <c r="W56" s="172"/>
      <c r="X56" s="172"/>
      <c r="Y56" s="172"/>
      <c r="Z56" s="15"/>
      <c r="AA56" s="653"/>
    </row>
    <row r="57" spans="1:27" ht="10.199999999999999" customHeight="1" x14ac:dyDescent="0.25">
      <c r="A57" s="59"/>
      <c r="B57" s="760"/>
      <c r="C57" s="1100"/>
      <c r="D57" s="1101"/>
      <c r="E57" s="1101"/>
      <c r="F57" s="1101"/>
      <c r="G57" s="1101"/>
      <c r="H57" s="1101"/>
      <c r="I57" s="1101"/>
      <c r="J57" s="1129"/>
      <c r="K57" s="1130"/>
      <c r="L57" s="1130"/>
      <c r="M57" s="1130"/>
      <c r="N57" s="1131"/>
      <c r="O57" s="1129"/>
      <c r="P57" s="1130"/>
      <c r="Q57" s="1131"/>
      <c r="R57" s="1145"/>
      <c r="S57" s="1146"/>
      <c r="T57" s="1146"/>
      <c r="U57" s="1146"/>
      <c r="V57" s="1150"/>
      <c r="W57" s="172"/>
      <c r="X57" s="172"/>
      <c r="Y57" s="172"/>
      <c r="Z57" s="15"/>
      <c r="AA57" s="653"/>
    </row>
    <row r="58" spans="1:27" ht="10.199999999999999" customHeight="1" x14ac:dyDescent="0.25">
      <c r="A58" s="59"/>
      <c r="B58" s="1102">
        <v>13</v>
      </c>
      <c r="C58" s="1096"/>
      <c r="D58" s="1097"/>
      <c r="E58" s="1097"/>
      <c r="F58" s="1097"/>
      <c r="G58" s="1097"/>
      <c r="H58" s="1097"/>
      <c r="I58" s="1097"/>
      <c r="J58" s="1096"/>
      <c r="K58" s="1125"/>
      <c r="L58" s="1125"/>
      <c r="M58" s="1125"/>
      <c r="N58" s="1126"/>
      <c r="O58" s="1147"/>
      <c r="P58" s="1125"/>
      <c r="Q58" s="1126"/>
      <c r="R58" s="1096"/>
      <c r="S58" s="1125"/>
      <c r="T58" s="1125"/>
      <c r="U58" s="1125"/>
      <c r="V58" s="1148"/>
      <c r="W58" s="172"/>
      <c r="X58" s="172"/>
      <c r="Y58" s="172"/>
      <c r="Z58" s="15"/>
      <c r="AA58" s="653"/>
    </row>
    <row r="59" spans="1:27" ht="10.199999999999999" customHeight="1" x14ac:dyDescent="0.25">
      <c r="A59" s="59"/>
      <c r="B59" s="1103"/>
      <c r="C59" s="1098"/>
      <c r="D59" s="1099"/>
      <c r="E59" s="1099"/>
      <c r="F59" s="1099"/>
      <c r="G59" s="1099"/>
      <c r="H59" s="1099"/>
      <c r="I59" s="1099"/>
      <c r="J59" s="1127"/>
      <c r="K59" s="676"/>
      <c r="L59" s="676"/>
      <c r="M59" s="676"/>
      <c r="N59" s="1128"/>
      <c r="O59" s="1127"/>
      <c r="P59" s="676"/>
      <c r="Q59" s="1128"/>
      <c r="R59" s="1127"/>
      <c r="S59" s="676"/>
      <c r="T59" s="676"/>
      <c r="U59" s="676"/>
      <c r="V59" s="1149"/>
      <c r="W59" s="172"/>
      <c r="X59" s="172"/>
      <c r="Y59" s="172"/>
      <c r="Z59" s="15"/>
      <c r="AA59" s="653"/>
    </row>
    <row r="60" spans="1:27" ht="10.199999999999999" customHeight="1" x14ac:dyDescent="0.25">
      <c r="A60" s="59"/>
      <c r="B60" s="760"/>
      <c r="C60" s="1100"/>
      <c r="D60" s="1101"/>
      <c r="E60" s="1101"/>
      <c r="F60" s="1101"/>
      <c r="G60" s="1101"/>
      <c r="H60" s="1101"/>
      <c r="I60" s="1101"/>
      <c r="J60" s="1129"/>
      <c r="K60" s="1130"/>
      <c r="L60" s="1130"/>
      <c r="M60" s="1130"/>
      <c r="N60" s="1131"/>
      <c r="O60" s="1129"/>
      <c r="P60" s="1130"/>
      <c r="Q60" s="1131"/>
      <c r="R60" s="1145"/>
      <c r="S60" s="1146"/>
      <c r="T60" s="1146"/>
      <c r="U60" s="1146"/>
      <c r="V60" s="1150"/>
      <c r="W60" s="172"/>
      <c r="X60" s="172"/>
      <c r="Y60" s="172"/>
      <c r="Z60" s="15"/>
      <c r="AA60" s="653"/>
    </row>
    <row r="61" spans="1:27" ht="10.199999999999999" customHeight="1" x14ac:dyDescent="0.25">
      <c r="A61" s="59"/>
      <c r="B61" s="1102">
        <v>14</v>
      </c>
      <c r="C61" s="1096"/>
      <c r="D61" s="1097"/>
      <c r="E61" s="1097"/>
      <c r="F61" s="1097"/>
      <c r="G61" s="1097"/>
      <c r="H61" s="1097"/>
      <c r="I61" s="1097"/>
      <c r="J61" s="1096"/>
      <c r="K61" s="1125"/>
      <c r="L61" s="1125"/>
      <c r="M61" s="1125"/>
      <c r="N61" s="1126"/>
      <c r="O61" s="1147"/>
      <c r="P61" s="1125"/>
      <c r="Q61" s="1126"/>
      <c r="R61" s="1096"/>
      <c r="S61" s="1125"/>
      <c r="T61" s="1125"/>
      <c r="U61" s="1125"/>
      <c r="V61" s="1148"/>
      <c r="W61" s="172"/>
      <c r="X61" s="172"/>
      <c r="Y61" s="172"/>
      <c r="Z61" s="15"/>
      <c r="AA61" s="653"/>
    </row>
    <row r="62" spans="1:27" ht="10.199999999999999" customHeight="1" x14ac:dyDescent="0.25">
      <c r="A62" s="59"/>
      <c r="B62" s="1103"/>
      <c r="C62" s="1098"/>
      <c r="D62" s="1099"/>
      <c r="E62" s="1099"/>
      <c r="F62" s="1099"/>
      <c r="G62" s="1099"/>
      <c r="H62" s="1099"/>
      <c r="I62" s="1099"/>
      <c r="J62" s="1127"/>
      <c r="K62" s="676"/>
      <c r="L62" s="676"/>
      <c r="M62" s="676"/>
      <c r="N62" s="1128"/>
      <c r="O62" s="1127"/>
      <c r="P62" s="676"/>
      <c r="Q62" s="1128"/>
      <c r="R62" s="1127"/>
      <c r="S62" s="676"/>
      <c r="T62" s="676"/>
      <c r="U62" s="676"/>
      <c r="V62" s="1149"/>
      <c r="W62" s="172"/>
      <c r="X62" s="172"/>
      <c r="Y62" s="172"/>
      <c r="Z62" s="15"/>
      <c r="AA62" s="653"/>
    </row>
    <row r="63" spans="1:27" ht="10.199999999999999" customHeight="1" x14ac:dyDescent="0.25">
      <c r="A63" s="59"/>
      <c r="B63" s="760"/>
      <c r="C63" s="1100"/>
      <c r="D63" s="1101"/>
      <c r="E63" s="1101"/>
      <c r="F63" s="1101"/>
      <c r="G63" s="1101"/>
      <c r="H63" s="1101"/>
      <c r="I63" s="1101"/>
      <c r="J63" s="1129"/>
      <c r="K63" s="1130"/>
      <c r="L63" s="1130"/>
      <c r="M63" s="1130"/>
      <c r="N63" s="1131"/>
      <c r="O63" s="1129"/>
      <c r="P63" s="1130"/>
      <c r="Q63" s="1131"/>
      <c r="R63" s="1145"/>
      <c r="S63" s="1146"/>
      <c r="T63" s="1146"/>
      <c r="U63" s="1146"/>
      <c r="V63" s="1150"/>
      <c r="W63" s="172"/>
      <c r="X63" s="172"/>
      <c r="Y63" s="172"/>
      <c r="Z63" s="15"/>
      <c r="AA63" s="653"/>
    </row>
    <row r="64" spans="1:27" ht="10.199999999999999" customHeight="1" x14ac:dyDescent="0.25">
      <c r="A64" s="59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61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5"/>
      <c r="AA64" s="653"/>
    </row>
    <row r="65" spans="1:38" ht="10.199999999999999" customHeight="1" x14ac:dyDescent="0.25">
      <c r="A65" s="59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5"/>
      <c r="AA65" s="653"/>
    </row>
    <row r="66" spans="1:38" ht="10.199999999999999" customHeight="1" x14ac:dyDescent="0.25">
      <c r="A66" s="174"/>
      <c r="B66" s="174"/>
      <c r="C66" s="696" t="s">
        <v>186</v>
      </c>
      <c r="D66" s="510"/>
      <c r="E66" s="510"/>
      <c r="F66" s="510"/>
      <c r="G66" s="510"/>
      <c r="H66" s="510"/>
      <c r="I66" s="161"/>
      <c r="J66" s="1093"/>
      <c r="K66" s="1094"/>
      <c r="L66" s="1094"/>
      <c r="M66" s="172"/>
      <c r="N66" s="1132" t="s">
        <v>188</v>
      </c>
      <c r="O66" s="1133"/>
      <c r="P66" s="1133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653"/>
    </row>
    <row r="67" spans="1:38" ht="10.199999999999999" customHeight="1" x14ac:dyDescent="0.25">
      <c r="A67" s="174"/>
      <c r="B67" s="174"/>
      <c r="C67" s="510"/>
      <c r="D67" s="510"/>
      <c r="E67" s="510"/>
      <c r="F67" s="510"/>
      <c r="G67" s="510"/>
      <c r="H67" s="510"/>
      <c r="I67" s="161"/>
      <c r="J67" s="1095"/>
      <c r="K67" s="1095"/>
      <c r="L67" s="1095"/>
      <c r="M67" s="172"/>
      <c r="N67" s="1134"/>
      <c r="O67" s="1134"/>
      <c r="P67" s="113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653"/>
    </row>
    <row r="68" spans="1:38" ht="10.199999999999999" customHeight="1" x14ac:dyDescent="0.25">
      <c r="A68" s="174"/>
      <c r="B68" s="165"/>
      <c r="C68" s="172"/>
      <c r="D68" s="172"/>
      <c r="E68" s="172"/>
      <c r="F68" s="172"/>
      <c r="G68" s="172"/>
      <c r="H68" s="172"/>
      <c r="I68" s="172"/>
      <c r="J68" s="172"/>
      <c r="K68" s="61"/>
      <c r="L68" s="172"/>
      <c r="M68" s="172"/>
      <c r="N68" s="172"/>
      <c r="O68" s="172"/>
      <c r="P68" s="172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653"/>
    </row>
    <row r="69" spans="1:38" ht="10.199999999999999" customHeight="1" x14ac:dyDescent="0.25">
      <c r="A69" s="174"/>
      <c r="B69" s="174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653"/>
    </row>
    <row r="70" spans="1:38" ht="10.199999999999999" customHeight="1" x14ac:dyDescent="0.25">
      <c r="A70" s="174"/>
      <c r="B70" s="174"/>
      <c r="C70" s="696" t="s">
        <v>187</v>
      </c>
      <c r="D70" s="510"/>
      <c r="E70" s="510"/>
      <c r="F70" s="510"/>
      <c r="G70" s="510"/>
      <c r="H70" s="510"/>
      <c r="I70" s="161"/>
      <c r="J70" s="1093"/>
      <c r="K70" s="1094"/>
      <c r="L70" s="1094"/>
      <c r="M70" s="172"/>
      <c r="N70" s="1132" t="s">
        <v>188</v>
      </c>
      <c r="O70" s="1133"/>
      <c r="P70" s="1133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653"/>
    </row>
    <row r="71" spans="1:38" ht="10.199999999999999" customHeight="1" x14ac:dyDescent="0.25">
      <c r="A71" s="174"/>
      <c r="B71" s="63"/>
      <c r="C71" s="510"/>
      <c r="D71" s="510"/>
      <c r="E71" s="510"/>
      <c r="F71" s="510"/>
      <c r="G71" s="510"/>
      <c r="H71" s="510"/>
      <c r="I71" s="161"/>
      <c r="J71" s="1095"/>
      <c r="K71" s="1095"/>
      <c r="L71" s="1095"/>
      <c r="M71" s="172"/>
      <c r="N71" s="1134"/>
      <c r="O71" s="1134"/>
      <c r="P71" s="1134"/>
      <c r="Q71" s="64"/>
      <c r="R71" s="64"/>
      <c r="S71" s="174"/>
      <c r="T71" s="174"/>
      <c r="U71" s="174"/>
      <c r="V71" s="174"/>
      <c r="W71" s="174"/>
      <c r="X71" s="174"/>
      <c r="Y71" s="174"/>
      <c r="Z71" s="174"/>
      <c r="AA71" s="653"/>
    </row>
    <row r="72" spans="1:38" ht="10.199999999999999" customHeight="1" x14ac:dyDescent="0.25">
      <c r="A72" s="174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174"/>
      <c r="N72" s="62"/>
      <c r="O72" s="62"/>
      <c r="P72" s="174"/>
      <c r="Q72" s="64"/>
      <c r="R72" s="64"/>
      <c r="S72" s="174"/>
      <c r="T72" s="174"/>
      <c r="U72" s="174"/>
      <c r="V72" s="174"/>
      <c r="W72" s="174"/>
      <c r="X72" s="174"/>
      <c r="Y72" s="174"/>
      <c r="Z72" s="174"/>
      <c r="AA72" s="653"/>
    </row>
    <row r="73" spans="1:38" ht="10.199999999999999" customHeight="1" x14ac:dyDescent="0.25">
      <c r="A73" s="174"/>
      <c r="B73" s="696" t="s">
        <v>189</v>
      </c>
      <c r="C73" s="693"/>
      <c r="D73" s="693"/>
      <c r="E73" s="693"/>
      <c r="F73" s="693"/>
      <c r="G73" s="693"/>
      <c r="H73" s="63"/>
      <c r="I73" s="63"/>
      <c r="J73" s="63"/>
      <c r="K73" s="63"/>
      <c r="L73" s="63"/>
      <c r="M73" s="174"/>
      <c r="N73" s="62"/>
      <c r="O73" s="62"/>
      <c r="P73" s="174"/>
      <c r="Q73" s="64"/>
      <c r="R73" s="64"/>
      <c r="S73" s="174"/>
      <c r="T73" s="174"/>
      <c r="U73" s="174"/>
      <c r="V73" s="174"/>
      <c r="W73" s="174"/>
      <c r="X73" s="174"/>
      <c r="Y73" s="174"/>
      <c r="Z73" s="174"/>
      <c r="AA73" s="653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10.199999999999999" customHeight="1" x14ac:dyDescent="0.25">
      <c r="A74" s="174"/>
      <c r="B74" s="693"/>
      <c r="C74" s="693"/>
      <c r="D74" s="693"/>
      <c r="E74" s="693"/>
      <c r="F74" s="693"/>
      <c r="G74" s="693"/>
      <c r="H74" s="63"/>
      <c r="I74" s="63"/>
      <c r="J74" s="63"/>
      <c r="K74" s="63"/>
      <c r="L74" s="63"/>
      <c r="M74" s="174"/>
      <c r="N74" s="62"/>
      <c r="O74" s="62"/>
      <c r="P74" s="174"/>
      <c r="Q74" s="64"/>
      <c r="R74" s="64"/>
      <c r="S74" s="174"/>
      <c r="T74" s="174"/>
      <c r="U74" s="174"/>
      <c r="V74" s="174"/>
      <c r="W74" s="174"/>
      <c r="X74" s="174"/>
      <c r="Y74" s="174"/>
      <c r="Z74" s="174"/>
      <c r="AA74" s="653"/>
      <c r="AB74" s="596"/>
      <c r="AC74" s="596"/>
      <c r="AD74" s="33"/>
      <c r="AE74" s="4"/>
      <c r="AF74" s="157"/>
      <c r="AG74" s="157"/>
      <c r="AH74" s="157"/>
      <c r="AI74" s="157"/>
      <c r="AJ74" s="4"/>
      <c r="AK74" s="4"/>
      <c r="AL74" s="4"/>
    </row>
    <row r="75" spans="1:38" ht="10.199999999999999" customHeight="1" x14ac:dyDescent="0.25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653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10.199999999999999" customHeight="1" x14ac:dyDescent="0.25">
      <c r="A76" s="174"/>
      <c r="B76" s="65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66"/>
      <c r="S76" s="15"/>
      <c r="T76" s="15"/>
      <c r="U76" s="65"/>
      <c r="V76" s="65"/>
      <c r="W76" s="172"/>
      <c r="X76" s="172"/>
      <c r="Y76" s="172"/>
      <c r="Z76" s="172"/>
      <c r="AA76" s="653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0.199999999999999" customHeight="1" x14ac:dyDescent="0.25">
      <c r="A77" s="174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5"/>
      <c r="S77" s="15"/>
      <c r="T77" s="15"/>
      <c r="U77" s="65"/>
      <c r="V77" s="172"/>
      <c r="W77" s="172"/>
      <c r="X77" s="172"/>
      <c r="Y77" s="172"/>
      <c r="Z77" s="172"/>
      <c r="AA77" s="653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0.199999999999999" customHeight="1" x14ac:dyDescent="0.25">
      <c r="A78" s="174"/>
      <c r="B78" s="1087"/>
      <c r="C78" s="1088"/>
      <c r="D78" s="1088"/>
      <c r="E78" s="1088"/>
      <c r="F78" s="1088"/>
      <c r="G78" s="1088"/>
      <c r="H78" s="1088"/>
      <c r="I78" s="174"/>
      <c r="J78" s="174"/>
      <c r="K78" s="1087"/>
      <c r="L78" s="1088"/>
      <c r="M78" s="1088"/>
      <c r="N78" s="1088"/>
      <c r="O78" s="1088"/>
      <c r="P78" s="1088"/>
      <c r="Q78" s="1088"/>
      <c r="R78" s="174"/>
      <c r="S78" s="174"/>
      <c r="T78" s="1087"/>
      <c r="U78" s="1088"/>
      <c r="V78" s="1088"/>
      <c r="W78" s="1088"/>
      <c r="X78" s="1088"/>
      <c r="Y78" s="1088"/>
      <c r="Z78" s="1088"/>
      <c r="AA78" s="653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0.199999999999999" customHeight="1" x14ac:dyDescent="0.25">
      <c r="A79" s="174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653"/>
      <c r="AB79" s="4"/>
      <c r="AC79" s="4"/>
      <c r="AD79" s="19"/>
      <c r="AE79" s="4"/>
      <c r="AF79" s="4"/>
      <c r="AG79" s="4"/>
      <c r="AH79" s="4"/>
      <c r="AI79" s="4"/>
      <c r="AJ79" s="4"/>
      <c r="AK79" s="4"/>
      <c r="AL79" s="4"/>
    </row>
    <row r="80" spans="1:38" ht="10.199999999999999" customHeight="1" x14ac:dyDescent="0.25">
      <c r="A80" s="174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653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27" ht="10.199999999999999" customHeight="1" x14ac:dyDescent="0.25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653"/>
    </row>
    <row r="82" spans="1:27" ht="10.199999999999999" customHeight="1" x14ac:dyDescent="0.25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653"/>
    </row>
    <row r="83" spans="1:27" ht="10.199999999999999" customHeight="1" x14ac:dyDescent="0.25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653"/>
    </row>
    <row r="84" spans="1:27" ht="10.199999999999999" customHeight="1" x14ac:dyDescent="0.25">
      <c r="A84" s="174"/>
      <c r="B84" s="1087"/>
      <c r="C84" s="1088"/>
      <c r="D84" s="1088"/>
      <c r="E84" s="1088"/>
      <c r="F84" s="1088"/>
      <c r="G84" s="1088"/>
      <c r="H84" s="1088"/>
      <c r="I84" s="174"/>
      <c r="J84" s="174"/>
      <c r="K84" s="1087"/>
      <c r="L84" s="1088"/>
      <c r="M84" s="1088"/>
      <c r="N84" s="1088"/>
      <c r="O84" s="1088"/>
      <c r="P84" s="1088"/>
      <c r="Q84" s="1088"/>
      <c r="R84" s="174"/>
      <c r="S84" s="174"/>
      <c r="T84" s="1087"/>
      <c r="U84" s="1088"/>
      <c r="V84" s="1088"/>
      <c r="W84" s="1088"/>
      <c r="X84" s="1088"/>
      <c r="Y84" s="1088"/>
      <c r="Z84" s="1088"/>
      <c r="AA84" s="653"/>
    </row>
    <row r="85" spans="1:27" ht="10.199999999999999" customHeight="1" x14ac:dyDescent="0.25">
      <c r="A85" s="174"/>
      <c r="B85" s="52"/>
      <c r="C85" s="52"/>
      <c r="D85" s="52"/>
      <c r="E85" s="52"/>
      <c r="F85" s="52"/>
      <c r="G85" s="52"/>
      <c r="H85" s="174"/>
      <c r="I85" s="174"/>
      <c r="J85" s="52"/>
      <c r="K85" s="52"/>
      <c r="L85" s="52"/>
      <c r="M85" s="52"/>
      <c r="N85" s="52"/>
      <c r="O85" s="52"/>
      <c r="P85" s="174"/>
      <c r="Q85" s="174"/>
      <c r="R85" s="52"/>
      <c r="S85" s="52"/>
      <c r="T85" s="52"/>
      <c r="U85" s="52"/>
      <c r="V85" s="52"/>
      <c r="W85" s="52"/>
      <c r="X85" s="174"/>
      <c r="Y85" s="174"/>
      <c r="Z85" s="174"/>
      <c r="AA85" s="653"/>
    </row>
    <row r="86" spans="1:27" ht="10.199999999999999" customHeight="1" thickBot="1" x14ac:dyDescent="0.3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653"/>
    </row>
    <row r="87" spans="1:27" ht="10.199999999999999" customHeight="1" x14ac:dyDescent="0.25">
      <c r="A87" s="174"/>
      <c r="B87" s="892" t="s">
        <v>1</v>
      </c>
      <c r="C87" s="543"/>
      <c r="D87" s="543"/>
      <c r="E87" s="543"/>
      <c r="F87" s="543"/>
      <c r="G87" s="998" t="s">
        <v>112</v>
      </c>
      <c r="H87" s="999"/>
      <c r="I87" s="999"/>
      <c r="J87" s="999"/>
      <c r="K87" s="999"/>
      <c r="L87" s="999"/>
      <c r="M87" s="999"/>
      <c r="N87" s="999"/>
      <c r="O87" s="999"/>
      <c r="P87" s="999"/>
      <c r="Q87" s="1"/>
      <c r="R87" s="1"/>
      <c r="S87" s="1"/>
      <c r="T87" s="1"/>
      <c r="U87" s="1"/>
      <c r="V87" s="1"/>
      <c r="W87" s="1"/>
      <c r="X87" s="1"/>
      <c r="Y87" s="2"/>
      <c r="Z87" s="3"/>
      <c r="AA87" s="653"/>
    </row>
    <row r="88" spans="1:27" ht="10.199999999999999" customHeight="1" x14ac:dyDescent="0.25">
      <c r="A88" s="174"/>
      <c r="B88" s="875"/>
      <c r="C88" s="546"/>
      <c r="D88" s="546"/>
      <c r="E88" s="546"/>
      <c r="F88" s="546"/>
      <c r="G88" s="1022"/>
      <c r="H88" s="1022"/>
      <c r="I88" s="1022"/>
      <c r="J88" s="1022"/>
      <c r="K88" s="1022"/>
      <c r="L88" s="1022"/>
      <c r="M88" s="1022"/>
      <c r="N88" s="1022"/>
      <c r="O88" s="1022"/>
      <c r="P88" s="1022"/>
      <c r="Q88" s="4"/>
      <c r="R88" s="4"/>
      <c r="S88" s="4"/>
      <c r="T88" s="4"/>
      <c r="U88" s="4"/>
      <c r="V88" s="4"/>
      <c r="W88" s="4"/>
      <c r="X88" s="4"/>
      <c r="Y88" s="5"/>
      <c r="Z88" s="3"/>
      <c r="AA88" s="653"/>
    </row>
    <row r="89" spans="1:27" ht="10.199999999999999" customHeight="1" x14ac:dyDescent="0.25">
      <c r="A89" s="174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5"/>
      <c r="Z89" s="3"/>
      <c r="AA89" s="653"/>
    </row>
    <row r="90" spans="1:27" ht="10.199999999999999" customHeight="1" x14ac:dyDescent="0.25">
      <c r="A90" s="174"/>
      <c r="B90" s="981" t="s">
        <v>195</v>
      </c>
      <c r="C90" s="596"/>
      <c r="D90" s="596"/>
      <c r="E90" s="596"/>
      <c r="F90" s="596"/>
      <c r="G90" s="596"/>
      <c r="H90" s="743"/>
      <c r="I90" s="743"/>
      <c r="J90" s="1047"/>
      <c r="K90" s="166"/>
      <c r="L90" s="166"/>
      <c r="M90" s="169"/>
      <c r="N90" s="157"/>
      <c r="O90" s="157"/>
      <c r="P90" s="982" t="s">
        <v>190</v>
      </c>
      <c r="Q90" s="596"/>
      <c r="R90" s="596"/>
      <c r="S90" s="743"/>
      <c r="T90" s="743"/>
      <c r="U90" s="1047"/>
      <c r="V90" s="112"/>
      <c r="W90" s="4"/>
      <c r="X90" s="4"/>
      <c r="Y90" s="5"/>
      <c r="Z90" s="3"/>
      <c r="AA90" s="653"/>
    </row>
    <row r="91" spans="1:27" ht="10.199999999999999" customHeight="1" x14ac:dyDescent="0.25">
      <c r="A91" s="174"/>
      <c r="B91" s="616"/>
      <c r="C91" s="596"/>
      <c r="D91" s="596"/>
      <c r="E91" s="596"/>
      <c r="F91" s="596"/>
      <c r="G91" s="596"/>
      <c r="H91" s="781"/>
      <c r="I91" s="781"/>
      <c r="J91" s="1048"/>
      <c r="K91" s="166"/>
      <c r="L91" s="166"/>
      <c r="M91" s="157"/>
      <c r="N91" s="157"/>
      <c r="O91" s="157"/>
      <c r="P91" s="596"/>
      <c r="Q91" s="596"/>
      <c r="R91" s="596"/>
      <c r="S91" s="781"/>
      <c r="T91" s="781"/>
      <c r="U91" s="1048"/>
      <c r="V91" s="112"/>
      <c r="W91" s="4"/>
      <c r="X91" s="4"/>
      <c r="Y91" s="5"/>
      <c r="Z91" s="3"/>
      <c r="AA91" s="653"/>
    </row>
    <row r="92" spans="1:27" ht="10.199999999999999" customHeight="1" x14ac:dyDescent="0.25">
      <c r="A92" s="174"/>
      <c r="B92" s="40"/>
      <c r="C92" s="35"/>
      <c r="D92" s="35"/>
      <c r="E92" s="35"/>
      <c r="F92" s="29"/>
      <c r="G92" s="29"/>
      <c r="H92" s="29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5"/>
      <c r="Z92" s="3"/>
      <c r="AA92" s="653"/>
    </row>
    <row r="93" spans="1:27" ht="9.6" customHeight="1" x14ac:dyDescent="0.25">
      <c r="A93" s="174"/>
      <c r="B93" s="981" t="s">
        <v>191</v>
      </c>
      <c r="C93" s="596"/>
      <c r="D93" s="596"/>
      <c r="E93" s="596"/>
      <c r="F93" s="596"/>
      <c r="G93" s="596"/>
      <c r="H93" s="596"/>
      <c r="I93" s="596"/>
      <c r="J93" s="743"/>
      <c r="K93" s="743"/>
      <c r="L93" s="1047"/>
      <c r="M93" s="195"/>
      <c r="N93" s="195"/>
      <c r="O93" s="195"/>
      <c r="P93" s="982" t="s">
        <v>192</v>
      </c>
      <c r="Q93" s="596"/>
      <c r="R93" s="596"/>
      <c r="S93" s="743"/>
      <c r="T93" s="743"/>
      <c r="U93" s="1047"/>
      <c r="V93" s="4"/>
      <c r="W93" s="4"/>
      <c r="X93" s="4"/>
      <c r="Y93" s="5"/>
      <c r="Z93" s="3"/>
      <c r="AA93" s="653"/>
    </row>
    <row r="94" spans="1:27" ht="10.199999999999999" customHeight="1" x14ac:dyDescent="0.25">
      <c r="A94" s="174"/>
      <c r="B94" s="616"/>
      <c r="C94" s="596"/>
      <c r="D94" s="596"/>
      <c r="E94" s="596"/>
      <c r="F94" s="596"/>
      <c r="G94" s="596"/>
      <c r="H94" s="596"/>
      <c r="I94" s="596"/>
      <c r="J94" s="781"/>
      <c r="K94" s="781"/>
      <c r="L94" s="1048"/>
      <c r="M94" s="195"/>
      <c r="N94" s="195"/>
      <c r="O94" s="195"/>
      <c r="P94" s="596"/>
      <c r="Q94" s="596"/>
      <c r="R94" s="596"/>
      <c r="S94" s="781"/>
      <c r="T94" s="781"/>
      <c r="U94" s="1048"/>
      <c r="V94" s="4"/>
      <c r="W94" s="4"/>
      <c r="X94" s="4"/>
      <c r="Y94" s="5"/>
      <c r="Z94" s="3"/>
      <c r="AA94" s="653"/>
    </row>
    <row r="95" spans="1:27" ht="10.199999999999999" customHeight="1" x14ac:dyDescent="0.25">
      <c r="A95" s="174"/>
      <c r="B95" s="40"/>
      <c r="C95" s="35"/>
      <c r="D95" s="35"/>
      <c r="E95" s="35"/>
      <c r="F95" s="29"/>
      <c r="G95" s="29"/>
      <c r="H95" s="29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5"/>
      <c r="Z95" s="3"/>
      <c r="AA95" s="653"/>
    </row>
    <row r="96" spans="1:27" ht="10.199999999999999" customHeight="1" thickBot="1" x14ac:dyDescent="0.3">
      <c r="A96" s="174"/>
      <c r="B96" s="41"/>
      <c r="C96" s="42"/>
      <c r="D96" s="42"/>
      <c r="E96" s="42"/>
      <c r="F96" s="43"/>
      <c r="G96" s="43"/>
      <c r="H96" s="43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7"/>
      <c r="Z96" s="3"/>
      <c r="AA96" s="653"/>
    </row>
    <row r="97" spans="1:27" ht="10.199999999999999" customHeight="1" x14ac:dyDescent="0.25">
      <c r="A97" s="174"/>
      <c r="N97" s="172"/>
      <c r="O97" s="172"/>
      <c r="P97" s="174"/>
      <c r="Q97" s="174"/>
      <c r="R97" s="172"/>
      <c r="S97" s="172"/>
      <c r="T97" s="172"/>
      <c r="U97" s="61"/>
      <c r="V97" s="61"/>
      <c r="W97" s="174"/>
      <c r="X97" s="174"/>
      <c r="Y97" s="174"/>
      <c r="Z97" s="174"/>
      <c r="AA97" s="653"/>
    </row>
    <row r="98" spans="1:27" ht="10.199999999999999" customHeight="1" x14ac:dyDescent="0.25">
      <c r="A98" s="174"/>
      <c r="B98" s="938" t="s">
        <v>193</v>
      </c>
      <c r="C98" s="510"/>
      <c r="D98" s="510"/>
      <c r="E98" s="510"/>
      <c r="F98" s="510"/>
      <c r="G98" s="510"/>
      <c r="H98" s="510"/>
      <c r="I98" s="510"/>
      <c r="J98" s="510"/>
      <c r="K98" s="163"/>
      <c r="N98" s="174"/>
      <c r="O98" s="174"/>
      <c r="P98" s="174"/>
      <c r="Q98" s="172"/>
      <c r="R98" s="172"/>
      <c r="S98" s="172"/>
      <c r="T98" s="172"/>
      <c r="U98" s="61"/>
      <c r="V98" s="61"/>
      <c r="W98" s="174"/>
      <c r="X98" s="174"/>
      <c r="Y98" s="174"/>
      <c r="Z98" s="174"/>
      <c r="AA98" s="653"/>
    </row>
    <row r="99" spans="1:27" ht="10.199999999999999" customHeight="1" x14ac:dyDescent="0.25">
      <c r="A99" s="174"/>
      <c r="B99" s="510"/>
      <c r="C99" s="510"/>
      <c r="D99" s="510"/>
      <c r="E99" s="510"/>
      <c r="F99" s="510"/>
      <c r="G99" s="510"/>
      <c r="H99" s="510"/>
      <c r="I99" s="510"/>
      <c r="J99" s="510"/>
      <c r="K99" s="163"/>
      <c r="N99" s="174"/>
      <c r="O99" s="174"/>
      <c r="P99" s="174"/>
      <c r="Q99" s="172"/>
      <c r="R99" s="172"/>
      <c r="S99" s="172"/>
      <c r="T99" s="172"/>
      <c r="U99" s="61"/>
      <c r="V99" s="61"/>
      <c r="W99" s="174"/>
      <c r="X99" s="174"/>
      <c r="Y99" s="174"/>
      <c r="Z99" s="174"/>
      <c r="AA99" s="653"/>
    </row>
    <row r="100" spans="1:27" ht="10.199999999999999" customHeight="1" x14ac:dyDescent="0.25">
      <c r="B100" s="610" t="s">
        <v>194</v>
      </c>
      <c r="C100" s="610"/>
      <c r="D100" s="610"/>
      <c r="E100" s="610"/>
      <c r="F100" s="610"/>
      <c r="G100" s="610"/>
      <c r="H100" s="610"/>
      <c r="I100" s="610"/>
      <c r="J100" s="610"/>
      <c r="K100" s="610"/>
      <c r="L100" s="510"/>
      <c r="M100" s="510"/>
      <c r="AA100" s="653"/>
    </row>
    <row r="101" spans="1:27" ht="10.199999999999999" customHeight="1" x14ac:dyDescent="0.25">
      <c r="B101" s="510"/>
      <c r="C101" s="510"/>
      <c r="D101" s="510"/>
      <c r="E101" s="510"/>
      <c r="F101" s="510"/>
      <c r="G101" s="510"/>
      <c r="H101" s="510"/>
      <c r="I101" s="510"/>
      <c r="J101" s="510"/>
      <c r="K101" s="510"/>
      <c r="L101" s="510"/>
      <c r="M101" s="510"/>
      <c r="AA101" s="653"/>
    </row>
    <row r="102" spans="1:27" ht="10.199999999999999" customHeight="1" x14ac:dyDescent="0.25">
      <c r="B102" s="530" t="s">
        <v>196</v>
      </c>
      <c r="C102" s="530"/>
      <c r="D102" s="530"/>
      <c r="E102" s="530"/>
      <c r="F102" s="530"/>
      <c r="G102" s="530"/>
      <c r="H102" s="530"/>
      <c r="I102" s="530"/>
      <c r="J102" s="530"/>
      <c r="K102" s="530"/>
      <c r="L102" s="530"/>
      <c r="M102" s="530"/>
      <c r="AA102" s="653"/>
    </row>
    <row r="103" spans="1:27" ht="10.199999999999999" customHeight="1" x14ac:dyDescent="0.25">
      <c r="B103" s="530"/>
      <c r="C103" s="530"/>
      <c r="D103" s="530"/>
      <c r="E103" s="530"/>
      <c r="F103" s="530"/>
      <c r="G103" s="530"/>
      <c r="H103" s="530"/>
      <c r="I103" s="530"/>
      <c r="J103" s="530"/>
      <c r="K103" s="530"/>
      <c r="L103" s="530"/>
      <c r="M103" s="530"/>
      <c r="AA103" s="653"/>
    </row>
    <row r="104" spans="1:27" ht="10.199999999999999" customHeight="1" x14ac:dyDescent="0.25">
      <c r="AA104" s="653"/>
    </row>
    <row r="105" spans="1:27" ht="10.199999999999999" customHeight="1" x14ac:dyDescent="0.25">
      <c r="AA105" s="653"/>
    </row>
    <row r="106" spans="1:27" ht="10.199999999999999" customHeight="1" x14ac:dyDescent="0.25">
      <c r="AA106" s="653"/>
    </row>
    <row r="107" spans="1:27" ht="10.199999999999999" customHeight="1" x14ac:dyDescent="0.25">
      <c r="AA107" s="653"/>
    </row>
    <row r="108" spans="1:27" ht="10.199999999999999" customHeight="1" x14ac:dyDescent="0.25">
      <c r="AA108" s="653"/>
    </row>
    <row r="109" spans="1:27" ht="10.199999999999999" customHeight="1" x14ac:dyDescent="0.25">
      <c r="AA109" s="653"/>
    </row>
    <row r="110" spans="1:27" ht="10.199999999999999" customHeight="1" x14ac:dyDescent="0.25">
      <c r="AA110" s="653"/>
    </row>
    <row r="111" spans="1:27" ht="10.199999999999999" customHeight="1" x14ac:dyDescent="0.25"/>
    <row r="112" spans="1:27" ht="10.199999999999999" customHeight="1" x14ac:dyDescent="0.25"/>
    <row r="113" ht="10.199999999999999" customHeight="1" x14ac:dyDescent="0.25"/>
    <row r="114" ht="10.199999999999999" customHeight="1" x14ac:dyDescent="0.25"/>
    <row r="115" ht="10.199999999999999" customHeight="1" x14ac:dyDescent="0.25"/>
    <row r="116" ht="10.199999999999999" customHeight="1" x14ac:dyDescent="0.25"/>
    <row r="117" ht="10.199999999999999" customHeight="1" x14ac:dyDescent="0.25"/>
    <row r="118" ht="10.199999999999999" customHeight="1" x14ac:dyDescent="0.25"/>
    <row r="119" ht="10.199999999999999" customHeight="1" x14ac:dyDescent="0.25"/>
    <row r="120" ht="10.199999999999999" customHeight="1" x14ac:dyDescent="0.25"/>
    <row r="121" ht="10.199999999999999" customHeight="1" x14ac:dyDescent="0.25"/>
    <row r="122" ht="10.199999999999999" customHeight="1" x14ac:dyDescent="0.25"/>
    <row r="123" ht="10.199999999999999" customHeight="1" x14ac:dyDescent="0.25"/>
    <row r="124" ht="10.199999999999999" customHeight="1" x14ac:dyDescent="0.25"/>
    <row r="125" ht="10.199999999999999" customHeight="1" x14ac:dyDescent="0.25"/>
    <row r="126" ht="10.199999999999999" customHeight="1" x14ac:dyDescent="0.25"/>
    <row r="127" ht="10.199999999999999" customHeight="1" x14ac:dyDescent="0.25"/>
    <row r="128" ht="10.199999999999999" customHeight="1" x14ac:dyDescent="0.25"/>
  </sheetData>
  <sheetProtection algorithmName="SHA-512" hashValue="1ZbFn/e7DXcmK7+By6nfTswfJLo4CCxMuptuUf9wu/BaIq6LyWjSzHSA4P0Z2dEzhw5qy1sAg3HaayEKMqZ7zQ==" saltValue="5Worw2cupaHHQeJCasAXkQ==" spinCount="100000" sheet="1" selectLockedCells="1"/>
  <mergeCells count="117">
    <mergeCell ref="B102:M103"/>
    <mergeCell ref="B93:I94"/>
    <mergeCell ref="P93:R94"/>
    <mergeCell ref="B98:J99"/>
    <mergeCell ref="B100:M101"/>
    <mergeCell ref="B87:F88"/>
    <mergeCell ref="G87:P88"/>
    <mergeCell ref="B90:G91"/>
    <mergeCell ref="P90:R91"/>
    <mergeCell ref="H90:J91"/>
    <mergeCell ref="S90:U91"/>
    <mergeCell ref="S93:U94"/>
    <mergeCell ref="J93:L94"/>
    <mergeCell ref="B73:G74"/>
    <mergeCell ref="AB74:AC74"/>
    <mergeCell ref="B78:H78"/>
    <mergeCell ref="K78:Q78"/>
    <mergeCell ref="T78:Z78"/>
    <mergeCell ref="B84:H84"/>
    <mergeCell ref="K84:Q84"/>
    <mergeCell ref="T84:Z84"/>
    <mergeCell ref="AA1:AA110"/>
    <mergeCell ref="C66:H67"/>
    <mergeCell ref="J66:L67"/>
    <mergeCell ref="N66:P67"/>
    <mergeCell ref="C70:H71"/>
    <mergeCell ref="J70:L71"/>
    <mergeCell ref="N70:P71"/>
    <mergeCell ref="B58:B60"/>
    <mergeCell ref="C58:I60"/>
    <mergeCell ref="J58:N60"/>
    <mergeCell ref="O58:Q60"/>
    <mergeCell ref="R58:V60"/>
    <mergeCell ref="B61:B63"/>
    <mergeCell ref="C61:I63"/>
    <mergeCell ref="J61:N63"/>
    <mergeCell ref="O61:Q63"/>
    <mergeCell ref="R61:V63"/>
    <mergeCell ref="B52:B54"/>
    <mergeCell ref="C52:I54"/>
    <mergeCell ref="J52:N54"/>
    <mergeCell ref="O52:Q54"/>
    <mergeCell ref="R52:V54"/>
    <mergeCell ref="B55:B57"/>
    <mergeCell ref="C55:I57"/>
    <mergeCell ref="J55:N57"/>
    <mergeCell ref="O55:Q57"/>
    <mergeCell ref="R55:V57"/>
    <mergeCell ref="B46:B48"/>
    <mergeCell ref="C46:I48"/>
    <mergeCell ref="J46:N48"/>
    <mergeCell ref="O46:Q48"/>
    <mergeCell ref="R46:V48"/>
    <mergeCell ref="B49:B51"/>
    <mergeCell ref="C49:I51"/>
    <mergeCell ref="J49:N51"/>
    <mergeCell ref="O49:Q51"/>
    <mergeCell ref="R49:V51"/>
    <mergeCell ref="B40:B42"/>
    <mergeCell ref="C40:I42"/>
    <mergeCell ref="J40:N42"/>
    <mergeCell ref="O40:Q42"/>
    <mergeCell ref="R40:V42"/>
    <mergeCell ref="B43:B45"/>
    <mergeCell ref="C43:I45"/>
    <mergeCell ref="J43:N45"/>
    <mergeCell ref="O43:Q45"/>
    <mergeCell ref="R43:V45"/>
    <mergeCell ref="B34:B36"/>
    <mergeCell ref="C34:I36"/>
    <mergeCell ref="J34:N36"/>
    <mergeCell ref="O34:Q36"/>
    <mergeCell ref="R34:V36"/>
    <mergeCell ref="B37:B39"/>
    <mergeCell ref="C37:I39"/>
    <mergeCell ref="J37:N39"/>
    <mergeCell ref="O37:Q39"/>
    <mergeCell ref="R37:V39"/>
    <mergeCell ref="B28:B30"/>
    <mergeCell ref="C28:I30"/>
    <mergeCell ref="J28:N30"/>
    <mergeCell ref="O28:Q30"/>
    <mergeCell ref="R28:V30"/>
    <mergeCell ref="B31:B33"/>
    <mergeCell ref="C31:I33"/>
    <mergeCell ref="J31:N33"/>
    <mergeCell ref="O31:Q33"/>
    <mergeCell ref="R31:V33"/>
    <mergeCell ref="B22:B24"/>
    <mergeCell ref="C22:I24"/>
    <mergeCell ref="J22:N24"/>
    <mergeCell ref="O22:Q24"/>
    <mergeCell ref="R22:V24"/>
    <mergeCell ref="B25:B27"/>
    <mergeCell ref="C25:I27"/>
    <mergeCell ref="J25:N27"/>
    <mergeCell ref="O25:Q27"/>
    <mergeCell ref="R25:V27"/>
    <mergeCell ref="B8:Y9"/>
    <mergeCell ref="B10:Y11"/>
    <mergeCell ref="B19:B21"/>
    <mergeCell ref="C19:I21"/>
    <mergeCell ref="J19:N21"/>
    <mergeCell ref="O19:Q21"/>
    <mergeCell ref="R19:V21"/>
    <mergeCell ref="B2:C3"/>
    <mergeCell ref="E2:G3"/>
    <mergeCell ref="I2:S3"/>
    <mergeCell ref="V2:Y3"/>
    <mergeCell ref="B4:D4"/>
    <mergeCell ref="E4:G4"/>
    <mergeCell ref="I4:S4"/>
    <mergeCell ref="B12:Y14"/>
    <mergeCell ref="B16:D17"/>
    <mergeCell ref="E16:L17"/>
    <mergeCell ref="Q16:U17"/>
    <mergeCell ref="V16:V17"/>
  </mergeCells>
  <pageMargins left="0.7" right="0.7" top="0.78740157499999996" bottom="0.78740157499999996" header="0.3" footer="0.3"/>
  <pageSetup paperSize="9" scale="7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4">
    <tabColor theme="3" tint="0.39997558519241921"/>
  </sheetPr>
  <dimension ref="A1:AL128"/>
  <sheetViews>
    <sheetView showGridLines="0" topLeftCell="A61" zoomScaleNormal="100" workbookViewId="0">
      <selection activeCell="T93" sqref="T93:V94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652" t="s">
        <v>466</v>
      </c>
    </row>
    <row r="2" spans="1:27" ht="10.199999999999999" customHeight="1" x14ac:dyDescent="0.25">
      <c r="A2" s="174"/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202</v>
      </c>
      <c r="W2" s="530"/>
      <c r="X2" s="530"/>
      <c r="Y2" s="530"/>
      <c r="Z2" s="174"/>
      <c r="AA2" s="653"/>
    </row>
    <row r="3" spans="1:27" ht="10.199999999999999" customHeight="1" x14ac:dyDescent="0.25">
      <c r="A3" s="174"/>
      <c r="B3" s="663"/>
      <c r="C3" s="664"/>
      <c r="D3" s="174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Z3" s="174"/>
      <c r="AA3" s="653"/>
    </row>
    <row r="4" spans="1:27" ht="10.199999999999999" customHeight="1" x14ac:dyDescent="0.25">
      <c r="A4" s="174"/>
      <c r="B4" s="1015" t="s">
        <v>18</v>
      </c>
      <c r="C4" s="1015"/>
      <c r="D4" s="1015"/>
      <c r="E4" s="1016" t="s">
        <v>43</v>
      </c>
      <c r="F4" s="590"/>
      <c r="G4" s="590"/>
      <c r="I4" s="1089" t="s">
        <v>437</v>
      </c>
      <c r="J4" s="1090"/>
      <c r="K4" s="1090"/>
      <c r="L4" s="1090"/>
      <c r="M4" s="1090"/>
      <c r="N4" s="1090"/>
      <c r="O4" s="1090"/>
      <c r="P4" s="1090"/>
      <c r="Q4" s="1090"/>
      <c r="R4" s="1090"/>
      <c r="S4" s="1090"/>
      <c r="V4" s="1050" t="s">
        <v>198</v>
      </c>
      <c r="W4" s="1050"/>
      <c r="X4" s="1050"/>
      <c r="Y4" s="1050"/>
      <c r="Z4" s="174"/>
      <c r="AA4" s="653"/>
    </row>
    <row r="5" spans="1:27" ht="10.199999999999999" customHeight="1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050"/>
      <c r="W5" s="1050"/>
      <c r="X5" s="1050"/>
      <c r="Y5" s="1050"/>
      <c r="Z5" s="174"/>
      <c r="AA5" s="653"/>
    </row>
    <row r="6" spans="1:27" ht="9.6" customHeight="1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653"/>
    </row>
    <row r="7" spans="1:27" ht="9.6" customHeight="1" x14ac:dyDescent="0.2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653"/>
    </row>
    <row r="8" spans="1:27" ht="9.6" customHeight="1" x14ac:dyDescent="0.25">
      <c r="A8" s="174"/>
      <c r="B8" s="1091" t="s">
        <v>203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683"/>
      <c r="R8" s="683"/>
      <c r="S8" s="683"/>
      <c r="T8" s="683"/>
      <c r="U8" s="683"/>
      <c r="V8" s="683"/>
      <c r="W8" s="683"/>
      <c r="X8" s="683"/>
      <c r="Y8" s="683"/>
      <c r="Z8" s="174"/>
      <c r="AA8" s="653"/>
    </row>
    <row r="9" spans="1:27" ht="10.199999999999999" customHeight="1" x14ac:dyDescent="0.25">
      <c r="A9" s="174"/>
      <c r="B9" s="683"/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54"/>
      <c r="AA9" s="653"/>
    </row>
    <row r="10" spans="1:27" ht="10.199999999999999" customHeight="1" x14ac:dyDescent="0.25">
      <c r="A10" s="174"/>
      <c r="B10" s="1091" t="s">
        <v>468</v>
      </c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54"/>
      <c r="AA10" s="653"/>
    </row>
    <row r="11" spans="1:27" ht="10.199999999999999" customHeight="1" x14ac:dyDescent="0.25">
      <c r="A11" s="174"/>
      <c r="B11" s="683"/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3"/>
      <c r="Y11" s="683"/>
      <c r="Z11" s="55"/>
      <c r="AA11" s="653"/>
    </row>
    <row r="12" spans="1:27" ht="10.199999999999999" customHeight="1" x14ac:dyDescent="0.25">
      <c r="A12" s="174"/>
      <c r="B12" s="1092" t="s">
        <v>201</v>
      </c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1"/>
      <c r="Z12" s="55"/>
      <c r="AA12" s="653"/>
    </row>
    <row r="13" spans="1:27" ht="10.199999999999999" customHeight="1" x14ac:dyDescent="0.25">
      <c r="A13" s="174"/>
      <c r="B13" s="991"/>
      <c r="C13" s="991"/>
      <c r="D13" s="991"/>
      <c r="E13" s="991"/>
      <c r="F13" s="991"/>
      <c r="G13" s="991"/>
      <c r="H13" s="991"/>
      <c r="I13" s="991"/>
      <c r="J13" s="991"/>
      <c r="K13" s="991"/>
      <c r="L13" s="991"/>
      <c r="M13" s="991"/>
      <c r="N13" s="991"/>
      <c r="O13" s="991"/>
      <c r="P13" s="991"/>
      <c r="Q13" s="991"/>
      <c r="R13" s="991"/>
      <c r="S13" s="991"/>
      <c r="T13" s="991"/>
      <c r="U13" s="991"/>
      <c r="V13" s="991"/>
      <c r="W13" s="991"/>
      <c r="X13" s="991"/>
      <c r="Y13" s="991"/>
      <c r="Z13" s="56"/>
      <c r="AA13" s="653"/>
    </row>
    <row r="14" spans="1:27" ht="10.199999999999999" customHeight="1" x14ac:dyDescent="0.25">
      <c r="A14" s="174"/>
      <c r="B14" s="1202" t="s">
        <v>526</v>
      </c>
      <c r="C14" s="1203"/>
      <c r="D14" s="1203"/>
      <c r="E14" s="1203"/>
      <c r="F14" s="1203"/>
      <c r="G14" s="1203"/>
      <c r="H14" s="1203"/>
      <c r="I14" s="1203"/>
      <c r="J14" s="1203"/>
      <c r="K14" s="1203"/>
      <c r="L14" s="1203"/>
      <c r="M14" s="1203"/>
      <c r="N14" s="1203"/>
      <c r="O14" s="1203"/>
      <c r="P14" s="1203"/>
      <c r="Q14" s="1203"/>
      <c r="R14" s="1203"/>
      <c r="S14" s="1203"/>
      <c r="T14" s="1203"/>
      <c r="U14" s="1203"/>
      <c r="V14" s="1203"/>
      <c r="W14" s="1203"/>
      <c r="X14" s="1203"/>
      <c r="Y14" s="1203"/>
      <c r="Z14" s="56"/>
      <c r="AA14" s="653"/>
    </row>
    <row r="15" spans="1:27" ht="10.199999999999999" customHeight="1" x14ac:dyDescent="0.25">
      <c r="A15" s="174"/>
      <c r="B15" s="1203"/>
      <c r="C15" s="1203"/>
      <c r="D15" s="1203"/>
      <c r="E15" s="1203"/>
      <c r="F15" s="1203"/>
      <c r="G15" s="1203"/>
      <c r="H15" s="1203"/>
      <c r="I15" s="1203"/>
      <c r="J15" s="1203"/>
      <c r="K15" s="1203"/>
      <c r="L15" s="1203"/>
      <c r="M15" s="1203"/>
      <c r="N15" s="1203"/>
      <c r="O15" s="1203"/>
      <c r="P15" s="1203"/>
      <c r="Q15" s="1203"/>
      <c r="R15" s="1203"/>
      <c r="S15" s="1203"/>
      <c r="T15" s="1203"/>
      <c r="U15" s="1203"/>
      <c r="V15" s="1203"/>
      <c r="W15" s="1203"/>
      <c r="X15" s="1203"/>
      <c r="Y15" s="1203"/>
      <c r="Z15" s="174"/>
      <c r="AA15" s="653"/>
    </row>
    <row r="16" spans="1:27" ht="10.199999999999999" customHeight="1" x14ac:dyDescent="0.25">
      <c r="A16" s="174"/>
      <c r="B16" s="507"/>
      <c r="C16" s="507"/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7"/>
      <c r="W16" s="507"/>
      <c r="X16" s="507"/>
      <c r="Y16" s="507"/>
      <c r="Z16" s="174"/>
      <c r="AA16" s="653"/>
    </row>
    <row r="17" spans="1:29" ht="10.199999999999999" customHeight="1" x14ac:dyDescent="0.25">
      <c r="A17" s="15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8"/>
      <c r="M17" s="15"/>
      <c r="N17" s="15"/>
      <c r="O17" s="15"/>
      <c r="P17" s="15"/>
      <c r="Q17" s="58"/>
      <c r="R17" s="15"/>
      <c r="S17" s="15"/>
      <c r="T17" s="15"/>
      <c r="U17" s="15"/>
      <c r="V17" s="15"/>
      <c r="W17" s="58"/>
      <c r="X17" s="15"/>
      <c r="Y17" s="15"/>
      <c r="Z17" s="58"/>
      <c r="AA17" s="653"/>
    </row>
    <row r="18" spans="1:29" ht="10.199999999999999" customHeight="1" x14ac:dyDescent="0.25">
      <c r="A18" s="15"/>
      <c r="B18" s="1034" t="s">
        <v>400</v>
      </c>
      <c r="C18" s="534"/>
      <c r="D18" s="534"/>
      <c r="E18" s="1210"/>
      <c r="F18" s="626"/>
      <c r="G18" s="626"/>
      <c r="H18" s="626"/>
      <c r="I18" s="626"/>
      <c r="J18" s="626"/>
      <c r="K18" s="626"/>
      <c r="L18" s="626"/>
      <c r="M18" s="15"/>
      <c r="N18" s="15"/>
      <c r="O18" s="15"/>
      <c r="P18" s="15"/>
      <c r="Q18" s="676" t="s">
        <v>401</v>
      </c>
      <c r="R18" s="685"/>
      <c r="S18" s="685"/>
      <c r="T18" s="685"/>
      <c r="U18" s="685"/>
      <c r="V18" s="1046"/>
      <c r="W18" s="15"/>
      <c r="X18" s="15"/>
      <c r="Y18" s="15"/>
      <c r="Z18" s="15"/>
      <c r="AA18" s="653"/>
    </row>
    <row r="19" spans="1:29" ht="10.199999999999999" customHeight="1" x14ac:dyDescent="0.25">
      <c r="A19" s="174"/>
      <c r="B19" s="534"/>
      <c r="C19" s="534"/>
      <c r="D19" s="534"/>
      <c r="E19" s="1211"/>
      <c r="F19" s="1211"/>
      <c r="G19" s="1211"/>
      <c r="H19" s="1211"/>
      <c r="I19" s="1211"/>
      <c r="J19" s="1211"/>
      <c r="K19" s="1211"/>
      <c r="L19" s="1211"/>
      <c r="M19" s="15"/>
      <c r="N19" s="15"/>
      <c r="O19" s="15"/>
      <c r="P19" s="15"/>
      <c r="Q19" s="685"/>
      <c r="R19" s="685"/>
      <c r="S19" s="685"/>
      <c r="T19" s="685"/>
      <c r="U19" s="685"/>
      <c r="V19" s="1209"/>
      <c r="W19" s="15"/>
      <c r="X19" s="15"/>
      <c r="Y19" s="15"/>
      <c r="Z19" s="15"/>
      <c r="AA19" s="653"/>
    </row>
    <row r="20" spans="1:29" ht="10.199999999999999" customHeight="1" x14ac:dyDescent="0.25">
      <c r="A20" s="59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61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5"/>
      <c r="AA20" s="653"/>
    </row>
    <row r="21" spans="1:29" ht="10.199999999999999" customHeight="1" x14ac:dyDescent="0.25">
      <c r="A21" s="59"/>
      <c r="B21" s="798" t="s">
        <v>24</v>
      </c>
      <c r="C21" s="1173" t="s">
        <v>41</v>
      </c>
      <c r="D21" s="1174"/>
      <c r="E21" s="1174"/>
      <c r="F21" s="1174"/>
      <c r="G21" s="1174"/>
      <c r="H21" s="1174"/>
      <c r="I21" s="1175"/>
      <c r="J21" s="1173" t="s">
        <v>42</v>
      </c>
      <c r="K21" s="1182"/>
      <c r="L21" s="1182"/>
      <c r="M21" s="1182"/>
      <c r="N21" s="1183"/>
      <c r="O21" s="1190" t="s">
        <v>40</v>
      </c>
      <c r="P21" s="1191"/>
      <c r="Q21" s="1192"/>
      <c r="R21" s="1190" t="s">
        <v>185</v>
      </c>
      <c r="S21" s="1191"/>
      <c r="T21" s="1191"/>
      <c r="U21" s="1191"/>
      <c r="V21" s="1199"/>
      <c r="W21" s="1170" t="s">
        <v>26</v>
      </c>
      <c r="X21" s="172"/>
      <c r="Y21" s="172"/>
      <c r="Z21" s="15"/>
      <c r="AA21" s="653"/>
    </row>
    <row r="22" spans="1:29" ht="10.199999999999999" customHeight="1" x14ac:dyDescent="0.25">
      <c r="A22" s="59"/>
      <c r="B22" s="799"/>
      <c r="C22" s="1176"/>
      <c r="D22" s="1177"/>
      <c r="E22" s="1177"/>
      <c r="F22" s="1177"/>
      <c r="G22" s="1177"/>
      <c r="H22" s="1177"/>
      <c r="I22" s="1178"/>
      <c r="J22" s="1184"/>
      <c r="K22" s="1185"/>
      <c r="L22" s="1185"/>
      <c r="M22" s="1185"/>
      <c r="N22" s="1186"/>
      <c r="O22" s="1193"/>
      <c r="P22" s="1194"/>
      <c r="Q22" s="1195"/>
      <c r="R22" s="1193"/>
      <c r="S22" s="1194"/>
      <c r="T22" s="1194"/>
      <c r="U22" s="1194"/>
      <c r="V22" s="1200"/>
      <c r="W22" s="1171"/>
      <c r="X22" s="172"/>
      <c r="Y22" s="172"/>
      <c r="Z22" s="15"/>
      <c r="AA22" s="653"/>
    </row>
    <row r="23" spans="1:29" ht="10.199999999999999" customHeight="1" x14ac:dyDescent="0.25">
      <c r="A23" s="59"/>
      <c r="B23" s="800"/>
      <c r="C23" s="1179"/>
      <c r="D23" s="1180"/>
      <c r="E23" s="1180"/>
      <c r="F23" s="1180"/>
      <c r="G23" s="1180"/>
      <c r="H23" s="1180"/>
      <c r="I23" s="1181"/>
      <c r="J23" s="1187"/>
      <c r="K23" s="1188"/>
      <c r="L23" s="1188"/>
      <c r="M23" s="1188"/>
      <c r="N23" s="1189"/>
      <c r="O23" s="1196"/>
      <c r="P23" s="1197"/>
      <c r="Q23" s="1198"/>
      <c r="R23" s="1196"/>
      <c r="S23" s="1197"/>
      <c r="T23" s="1197"/>
      <c r="U23" s="1197"/>
      <c r="V23" s="1201"/>
      <c r="W23" s="1172"/>
      <c r="X23" s="172"/>
      <c r="Y23" s="172"/>
      <c r="Z23" s="15"/>
      <c r="AA23" s="653"/>
    </row>
    <row r="24" spans="1:29" ht="10.199999999999999" customHeight="1" x14ac:dyDescent="0.25">
      <c r="A24" s="59"/>
      <c r="B24" s="759">
        <v>1</v>
      </c>
      <c r="C24" s="1151"/>
      <c r="D24" s="767"/>
      <c r="E24" s="767"/>
      <c r="F24" s="767"/>
      <c r="G24" s="767"/>
      <c r="H24" s="767"/>
      <c r="I24" s="768"/>
      <c r="J24" s="1151"/>
      <c r="K24" s="1155"/>
      <c r="L24" s="1155"/>
      <c r="M24" s="1155"/>
      <c r="N24" s="1156"/>
      <c r="O24" s="1160"/>
      <c r="P24" s="1155"/>
      <c r="Q24" s="1156"/>
      <c r="R24" s="1151"/>
      <c r="S24" s="1155"/>
      <c r="T24" s="1155"/>
      <c r="U24" s="1155"/>
      <c r="V24" s="767"/>
      <c r="W24" s="1161"/>
      <c r="X24" s="172"/>
      <c r="Y24" s="172"/>
      <c r="Z24" s="15"/>
      <c r="AA24" s="653"/>
    </row>
    <row r="25" spans="1:29" ht="10.199999999999999" customHeight="1" x14ac:dyDescent="0.25">
      <c r="A25" s="59"/>
      <c r="B25" s="1103"/>
      <c r="C25" s="1152"/>
      <c r="D25" s="1153"/>
      <c r="E25" s="1153"/>
      <c r="F25" s="1153"/>
      <c r="G25" s="1153"/>
      <c r="H25" s="1153"/>
      <c r="I25" s="1154"/>
      <c r="J25" s="1157"/>
      <c r="K25" s="1158"/>
      <c r="L25" s="1158"/>
      <c r="M25" s="1158"/>
      <c r="N25" s="1159"/>
      <c r="O25" s="1157"/>
      <c r="P25" s="1158"/>
      <c r="Q25" s="1159"/>
      <c r="R25" s="1157"/>
      <c r="S25" s="1158"/>
      <c r="T25" s="1158"/>
      <c r="U25" s="1158"/>
      <c r="V25" s="1153"/>
      <c r="W25" s="1162"/>
      <c r="X25" s="172"/>
      <c r="Y25" s="172"/>
      <c r="Z25" s="15"/>
      <c r="AA25" s="653"/>
    </row>
    <row r="26" spans="1:29" ht="10.199999999999999" customHeight="1" x14ac:dyDescent="0.25">
      <c r="A26" s="59"/>
      <c r="B26" s="760"/>
      <c r="C26" s="769"/>
      <c r="D26" s="601"/>
      <c r="E26" s="601"/>
      <c r="F26" s="601"/>
      <c r="G26" s="601"/>
      <c r="H26" s="601"/>
      <c r="I26" s="602"/>
      <c r="J26" s="773"/>
      <c r="K26" s="774"/>
      <c r="L26" s="774"/>
      <c r="M26" s="774"/>
      <c r="N26" s="775"/>
      <c r="O26" s="773"/>
      <c r="P26" s="774"/>
      <c r="Q26" s="775"/>
      <c r="R26" s="769"/>
      <c r="S26" s="601"/>
      <c r="T26" s="601"/>
      <c r="U26" s="601"/>
      <c r="V26" s="601"/>
      <c r="W26" s="1163"/>
      <c r="X26" s="172"/>
      <c r="Y26" s="172"/>
      <c r="Z26" s="15"/>
      <c r="AA26" s="653"/>
    </row>
    <row r="27" spans="1:29" ht="10.199999999999999" customHeight="1" x14ac:dyDescent="0.25">
      <c r="A27" s="59"/>
      <c r="B27" s="1102">
        <v>2</v>
      </c>
      <c r="C27" s="1151"/>
      <c r="D27" s="767"/>
      <c r="E27" s="767"/>
      <c r="F27" s="767"/>
      <c r="G27" s="767"/>
      <c r="H27" s="767"/>
      <c r="I27" s="768"/>
      <c r="J27" s="1151"/>
      <c r="K27" s="1155"/>
      <c r="L27" s="1155"/>
      <c r="M27" s="1155"/>
      <c r="N27" s="1156"/>
      <c r="O27" s="1160"/>
      <c r="P27" s="1155"/>
      <c r="Q27" s="1156"/>
      <c r="R27" s="1151"/>
      <c r="S27" s="1155"/>
      <c r="T27" s="1155"/>
      <c r="U27" s="1155"/>
      <c r="V27" s="767"/>
      <c r="W27" s="1161"/>
      <c r="X27" s="172"/>
      <c r="Y27" s="172"/>
      <c r="Z27" s="15"/>
      <c r="AA27" s="653"/>
    </row>
    <row r="28" spans="1:29" ht="10.199999999999999" customHeight="1" x14ac:dyDescent="0.25">
      <c r="A28" s="59"/>
      <c r="B28" s="1103"/>
      <c r="C28" s="1152"/>
      <c r="D28" s="1153"/>
      <c r="E28" s="1153"/>
      <c r="F28" s="1153"/>
      <c r="G28" s="1153"/>
      <c r="H28" s="1153"/>
      <c r="I28" s="1154"/>
      <c r="J28" s="1157"/>
      <c r="K28" s="1158"/>
      <c r="L28" s="1158"/>
      <c r="M28" s="1158"/>
      <c r="N28" s="1159"/>
      <c r="O28" s="1157"/>
      <c r="P28" s="1158"/>
      <c r="Q28" s="1159"/>
      <c r="R28" s="1157"/>
      <c r="S28" s="1158"/>
      <c r="T28" s="1158"/>
      <c r="U28" s="1158"/>
      <c r="V28" s="1153"/>
      <c r="W28" s="1162"/>
      <c r="X28" s="172"/>
      <c r="Y28" s="172"/>
      <c r="Z28" s="15"/>
      <c r="AA28" s="653"/>
    </row>
    <row r="29" spans="1:29" ht="10.199999999999999" customHeight="1" x14ac:dyDescent="0.25">
      <c r="A29" s="59"/>
      <c r="B29" s="760"/>
      <c r="C29" s="769"/>
      <c r="D29" s="601"/>
      <c r="E29" s="601"/>
      <c r="F29" s="601"/>
      <c r="G29" s="601"/>
      <c r="H29" s="601"/>
      <c r="I29" s="602"/>
      <c r="J29" s="773"/>
      <c r="K29" s="774"/>
      <c r="L29" s="774"/>
      <c r="M29" s="774"/>
      <c r="N29" s="775"/>
      <c r="O29" s="773"/>
      <c r="P29" s="774"/>
      <c r="Q29" s="775"/>
      <c r="R29" s="769"/>
      <c r="S29" s="601"/>
      <c r="T29" s="601"/>
      <c r="U29" s="601"/>
      <c r="V29" s="601"/>
      <c r="W29" s="1163"/>
      <c r="X29" s="172"/>
      <c r="Y29" s="172"/>
      <c r="Z29" s="15"/>
      <c r="AA29" s="653"/>
    </row>
    <row r="30" spans="1:29" ht="10.199999999999999" customHeight="1" x14ac:dyDescent="0.25">
      <c r="A30" s="59"/>
      <c r="B30" s="1102">
        <v>3</v>
      </c>
      <c r="C30" s="1151"/>
      <c r="D30" s="767"/>
      <c r="E30" s="767"/>
      <c r="F30" s="767"/>
      <c r="G30" s="767"/>
      <c r="H30" s="767"/>
      <c r="I30" s="768"/>
      <c r="J30" s="1151"/>
      <c r="K30" s="1155"/>
      <c r="L30" s="1155"/>
      <c r="M30" s="1155"/>
      <c r="N30" s="1156"/>
      <c r="O30" s="1160"/>
      <c r="P30" s="1155"/>
      <c r="Q30" s="1156"/>
      <c r="R30" s="1151"/>
      <c r="S30" s="1155"/>
      <c r="T30" s="1155"/>
      <c r="U30" s="1155"/>
      <c r="V30" s="767"/>
      <c r="W30" s="1161"/>
      <c r="X30" s="172"/>
      <c r="Y30" s="172"/>
      <c r="Z30" s="15"/>
      <c r="AA30" s="653"/>
      <c r="AB30" s="164"/>
      <c r="AC30" s="164"/>
    </row>
    <row r="31" spans="1:29" ht="10.199999999999999" customHeight="1" x14ac:dyDescent="0.25">
      <c r="A31" s="59"/>
      <c r="B31" s="1103"/>
      <c r="C31" s="1152"/>
      <c r="D31" s="1153"/>
      <c r="E31" s="1153"/>
      <c r="F31" s="1153"/>
      <c r="G31" s="1153"/>
      <c r="H31" s="1153"/>
      <c r="I31" s="1154"/>
      <c r="J31" s="1157"/>
      <c r="K31" s="1158"/>
      <c r="L31" s="1158"/>
      <c r="M31" s="1158"/>
      <c r="N31" s="1159"/>
      <c r="O31" s="1157"/>
      <c r="P31" s="1158"/>
      <c r="Q31" s="1159"/>
      <c r="R31" s="1157"/>
      <c r="S31" s="1158"/>
      <c r="T31" s="1158"/>
      <c r="U31" s="1158"/>
      <c r="V31" s="1153"/>
      <c r="W31" s="1162"/>
      <c r="X31" s="172"/>
      <c r="Y31" s="172"/>
      <c r="Z31" s="15"/>
      <c r="AA31" s="653"/>
    </row>
    <row r="32" spans="1:29" ht="10.199999999999999" customHeight="1" x14ac:dyDescent="0.25">
      <c r="A32" s="59"/>
      <c r="B32" s="760"/>
      <c r="C32" s="769"/>
      <c r="D32" s="601"/>
      <c r="E32" s="601"/>
      <c r="F32" s="601"/>
      <c r="G32" s="601"/>
      <c r="H32" s="601"/>
      <c r="I32" s="602"/>
      <c r="J32" s="773"/>
      <c r="K32" s="774"/>
      <c r="L32" s="774"/>
      <c r="M32" s="774"/>
      <c r="N32" s="775"/>
      <c r="O32" s="773"/>
      <c r="P32" s="774"/>
      <c r="Q32" s="775"/>
      <c r="R32" s="769"/>
      <c r="S32" s="601"/>
      <c r="T32" s="601"/>
      <c r="U32" s="601"/>
      <c r="V32" s="601"/>
      <c r="W32" s="1163"/>
      <c r="X32" s="172"/>
      <c r="Y32" s="172"/>
      <c r="Z32" s="15"/>
      <c r="AA32" s="653"/>
    </row>
    <row r="33" spans="1:27" ht="10.199999999999999" customHeight="1" x14ac:dyDescent="0.25">
      <c r="A33" s="59"/>
      <c r="B33" s="1102">
        <v>4</v>
      </c>
      <c r="C33" s="1151"/>
      <c r="D33" s="767"/>
      <c r="E33" s="767"/>
      <c r="F33" s="767"/>
      <c r="G33" s="767"/>
      <c r="H33" s="767"/>
      <c r="I33" s="768"/>
      <c r="J33" s="1151"/>
      <c r="K33" s="1155"/>
      <c r="L33" s="1155"/>
      <c r="M33" s="1155"/>
      <c r="N33" s="1156"/>
      <c r="O33" s="1160"/>
      <c r="P33" s="1155"/>
      <c r="Q33" s="1156"/>
      <c r="R33" s="1151"/>
      <c r="S33" s="1155"/>
      <c r="T33" s="1155"/>
      <c r="U33" s="1155"/>
      <c r="V33" s="767"/>
      <c r="W33" s="1161"/>
      <c r="X33" s="172"/>
      <c r="Y33" s="172"/>
      <c r="Z33" s="15"/>
      <c r="AA33" s="653"/>
    </row>
    <row r="34" spans="1:27" ht="10.199999999999999" customHeight="1" x14ac:dyDescent="0.25">
      <c r="A34" s="59"/>
      <c r="B34" s="1103"/>
      <c r="C34" s="1152"/>
      <c r="D34" s="1153"/>
      <c r="E34" s="1153"/>
      <c r="F34" s="1153"/>
      <c r="G34" s="1153"/>
      <c r="H34" s="1153"/>
      <c r="I34" s="1154"/>
      <c r="J34" s="1157"/>
      <c r="K34" s="1158"/>
      <c r="L34" s="1158"/>
      <c r="M34" s="1158"/>
      <c r="N34" s="1159"/>
      <c r="O34" s="1157"/>
      <c r="P34" s="1158"/>
      <c r="Q34" s="1159"/>
      <c r="R34" s="1157"/>
      <c r="S34" s="1158"/>
      <c r="T34" s="1158"/>
      <c r="U34" s="1158"/>
      <c r="V34" s="1153"/>
      <c r="W34" s="1162"/>
      <c r="X34" s="172"/>
      <c r="Y34" s="172"/>
      <c r="Z34" s="15"/>
      <c r="AA34" s="653"/>
    </row>
    <row r="35" spans="1:27" ht="10.199999999999999" customHeight="1" x14ac:dyDescent="0.25">
      <c r="A35" s="59"/>
      <c r="B35" s="760"/>
      <c r="C35" s="769"/>
      <c r="D35" s="601"/>
      <c r="E35" s="601"/>
      <c r="F35" s="601"/>
      <c r="G35" s="601"/>
      <c r="H35" s="601"/>
      <c r="I35" s="602"/>
      <c r="J35" s="773"/>
      <c r="K35" s="774"/>
      <c r="L35" s="774"/>
      <c r="M35" s="774"/>
      <c r="N35" s="775"/>
      <c r="O35" s="773"/>
      <c r="P35" s="774"/>
      <c r="Q35" s="775"/>
      <c r="R35" s="769"/>
      <c r="S35" s="601"/>
      <c r="T35" s="601"/>
      <c r="U35" s="601"/>
      <c r="V35" s="601"/>
      <c r="W35" s="1163"/>
      <c r="X35" s="172"/>
      <c r="Y35" s="172"/>
      <c r="Z35" s="15"/>
      <c r="AA35" s="653"/>
    </row>
    <row r="36" spans="1:27" ht="10.199999999999999" customHeight="1" x14ac:dyDescent="0.25">
      <c r="A36" s="59"/>
      <c r="B36" s="1102">
        <v>5</v>
      </c>
      <c r="C36" s="1151"/>
      <c r="D36" s="767"/>
      <c r="E36" s="767"/>
      <c r="F36" s="767"/>
      <c r="G36" s="767"/>
      <c r="H36" s="767"/>
      <c r="I36" s="768"/>
      <c r="J36" s="1151"/>
      <c r="K36" s="1155"/>
      <c r="L36" s="1155"/>
      <c r="M36" s="1155"/>
      <c r="N36" s="1156"/>
      <c r="O36" s="1160"/>
      <c r="P36" s="1155"/>
      <c r="Q36" s="1156"/>
      <c r="R36" s="1151"/>
      <c r="S36" s="1155"/>
      <c r="T36" s="1155"/>
      <c r="U36" s="1155"/>
      <c r="V36" s="767"/>
      <c r="W36" s="1161"/>
      <c r="X36" s="172"/>
      <c r="Y36" s="172"/>
      <c r="Z36" s="15"/>
      <c r="AA36" s="653"/>
    </row>
    <row r="37" spans="1:27" ht="10.199999999999999" customHeight="1" x14ac:dyDescent="0.25">
      <c r="A37" s="59"/>
      <c r="B37" s="1103"/>
      <c r="C37" s="1152"/>
      <c r="D37" s="1153"/>
      <c r="E37" s="1153"/>
      <c r="F37" s="1153"/>
      <c r="G37" s="1153"/>
      <c r="H37" s="1153"/>
      <c r="I37" s="1154"/>
      <c r="J37" s="1157"/>
      <c r="K37" s="1158"/>
      <c r="L37" s="1158"/>
      <c r="M37" s="1158"/>
      <c r="N37" s="1159"/>
      <c r="O37" s="1157"/>
      <c r="P37" s="1158"/>
      <c r="Q37" s="1159"/>
      <c r="R37" s="1157"/>
      <c r="S37" s="1158"/>
      <c r="T37" s="1158"/>
      <c r="U37" s="1158"/>
      <c r="V37" s="1153"/>
      <c r="W37" s="1162"/>
      <c r="X37" s="172"/>
      <c r="Y37" s="172"/>
      <c r="Z37" s="15"/>
      <c r="AA37" s="653"/>
    </row>
    <row r="38" spans="1:27" ht="10.199999999999999" customHeight="1" x14ac:dyDescent="0.25">
      <c r="A38" s="59"/>
      <c r="B38" s="760"/>
      <c r="C38" s="769"/>
      <c r="D38" s="601"/>
      <c r="E38" s="601"/>
      <c r="F38" s="601"/>
      <c r="G38" s="601"/>
      <c r="H38" s="601"/>
      <c r="I38" s="602"/>
      <c r="J38" s="773"/>
      <c r="K38" s="774"/>
      <c r="L38" s="774"/>
      <c r="M38" s="774"/>
      <c r="N38" s="775"/>
      <c r="O38" s="773"/>
      <c r="P38" s="774"/>
      <c r="Q38" s="775"/>
      <c r="R38" s="769"/>
      <c r="S38" s="601"/>
      <c r="T38" s="601"/>
      <c r="U38" s="601"/>
      <c r="V38" s="601"/>
      <c r="W38" s="1163"/>
      <c r="X38" s="172"/>
      <c r="Y38" s="172"/>
      <c r="Z38" s="15"/>
      <c r="AA38" s="653"/>
    </row>
    <row r="39" spans="1:27" ht="10.199999999999999" customHeight="1" x14ac:dyDescent="0.25">
      <c r="A39" s="59"/>
      <c r="B39" s="1102">
        <v>6</v>
      </c>
      <c r="C39" s="1151"/>
      <c r="D39" s="767"/>
      <c r="E39" s="767"/>
      <c r="F39" s="767"/>
      <c r="G39" s="767"/>
      <c r="H39" s="767"/>
      <c r="I39" s="768"/>
      <c r="J39" s="1151"/>
      <c r="K39" s="1155"/>
      <c r="L39" s="1155"/>
      <c r="M39" s="1155"/>
      <c r="N39" s="1156"/>
      <c r="O39" s="1160"/>
      <c r="P39" s="1155"/>
      <c r="Q39" s="1156"/>
      <c r="R39" s="1151"/>
      <c r="S39" s="1155"/>
      <c r="T39" s="1155"/>
      <c r="U39" s="1155"/>
      <c r="V39" s="767"/>
      <c r="W39" s="1161"/>
      <c r="X39" s="172"/>
      <c r="Y39" s="172"/>
      <c r="Z39" s="15"/>
      <c r="AA39" s="653"/>
    </row>
    <row r="40" spans="1:27" ht="10.199999999999999" customHeight="1" x14ac:dyDescent="0.25">
      <c r="A40" s="59"/>
      <c r="B40" s="1103"/>
      <c r="C40" s="1152"/>
      <c r="D40" s="1153"/>
      <c r="E40" s="1153"/>
      <c r="F40" s="1153"/>
      <c r="G40" s="1153"/>
      <c r="H40" s="1153"/>
      <c r="I40" s="1154"/>
      <c r="J40" s="1157"/>
      <c r="K40" s="1158"/>
      <c r="L40" s="1158"/>
      <c r="M40" s="1158"/>
      <c r="N40" s="1159"/>
      <c r="O40" s="1157"/>
      <c r="P40" s="1158"/>
      <c r="Q40" s="1159"/>
      <c r="R40" s="1157"/>
      <c r="S40" s="1158"/>
      <c r="T40" s="1158"/>
      <c r="U40" s="1158"/>
      <c r="V40" s="1153"/>
      <c r="W40" s="1162"/>
      <c r="X40" s="172"/>
      <c r="Y40" s="172"/>
      <c r="Z40" s="15"/>
      <c r="AA40" s="653"/>
    </row>
    <row r="41" spans="1:27" ht="10.199999999999999" customHeight="1" x14ac:dyDescent="0.25">
      <c r="A41" s="59"/>
      <c r="B41" s="760"/>
      <c r="C41" s="769"/>
      <c r="D41" s="601"/>
      <c r="E41" s="601"/>
      <c r="F41" s="601"/>
      <c r="G41" s="601"/>
      <c r="H41" s="601"/>
      <c r="I41" s="602"/>
      <c r="J41" s="773"/>
      <c r="K41" s="774"/>
      <c r="L41" s="774"/>
      <c r="M41" s="774"/>
      <c r="N41" s="775"/>
      <c r="O41" s="773"/>
      <c r="P41" s="774"/>
      <c r="Q41" s="775"/>
      <c r="R41" s="769"/>
      <c r="S41" s="601"/>
      <c r="T41" s="601"/>
      <c r="U41" s="601"/>
      <c r="V41" s="601"/>
      <c r="W41" s="1163"/>
      <c r="X41" s="172"/>
      <c r="Y41" s="172"/>
      <c r="Z41" s="15"/>
      <c r="AA41" s="653"/>
    </row>
    <row r="42" spans="1:27" ht="10.199999999999999" customHeight="1" x14ac:dyDescent="0.25">
      <c r="A42" s="59"/>
      <c r="B42" s="1102">
        <v>7</v>
      </c>
      <c r="C42" s="1151"/>
      <c r="D42" s="767"/>
      <c r="E42" s="767"/>
      <c r="F42" s="767"/>
      <c r="G42" s="767"/>
      <c r="H42" s="767"/>
      <c r="I42" s="768"/>
      <c r="J42" s="1151"/>
      <c r="K42" s="1155"/>
      <c r="L42" s="1155"/>
      <c r="M42" s="1155"/>
      <c r="N42" s="1156"/>
      <c r="O42" s="1160"/>
      <c r="P42" s="1155"/>
      <c r="Q42" s="1156"/>
      <c r="R42" s="1151"/>
      <c r="S42" s="1155"/>
      <c r="T42" s="1155"/>
      <c r="U42" s="1155"/>
      <c r="V42" s="767"/>
      <c r="W42" s="1161"/>
      <c r="X42" s="172"/>
      <c r="Y42" s="172"/>
      <c r="Z42" s="15"/>
      <c r="AA42" s="653"/>
    </row>
    <row r="43" spans="1:27" ht="10.199999999999999" customHeight="1" x14ac:dyDescent="0.25">
      <c r="A43" s="59"/>
      <c r="B43" s="1103"/>
      <c r="C43" s="1152"/>
      <c r="D43" s="1153"/>
      <c r="E43" s="1153"/>
      <c r="F43" s="1153"/>
      <c r="G43" s="1153"/>
      <c r="H43" s="1153"/>
      <c r="I43" s="1154"/>
      <c r="J43" s="1157"/>
      <c r="K43" s="1158"/>
      <c r="L43" s="1158"/>
      <c r="M43" s="1158"/>
      <c r="N43" s="1159"/>
      <c r="O43" s="1157"/>
      <c r="P43" s="1158"/>
      <c r="Q43" s="1159"/>
      <c r="R43" s="1157"/>
      <c r="S43" s="1158"/>
      <c r="T43" s="1158"/>
      <c r="U43" s="1158"/>
      <c r="V43" s="1153"/>
      <c r="W43" s="1162"/>
      <c r="X43" s="172"/>
      <c r="Y43" s="172"/>
      <c r="Z43" s="15"/>
      <c r="AA43" s="653"/>
    </row>
    <row r="44" spans="1:27" ht="10.199999999999999" customHeight="1" x14ac:dyDescent="0.25">
      <c r="A44" s="59"/>
      <c r="B44" s="760"/>
      <c r="C44" s="769"/>
      <c r="D44" s="601"/>
      <c r="E44" s="601"/>
      <c r="F44" s="601"/>
      <c r="G44" s="601"/>
      <c r="H44" s="601"/>
      <c r="I44" s="602"/>
      <c r="J44" s="773"/>
      <c r="K44" s="774"/>
      <c r="L44" s="774"/>
      <c r="M44" s="774"/>
      <c r="N44" s="775"/>
      <c r="O44" s="773"/>
      <c r="P44" s="774"/>
      <c r="Q44" s="775"/>
      <c r="R44" s="769"/>
      <c r="S44" s="601"/>
      <c r="T44" s="601"/>
      <c r="U44" s="601"/>
      <c r="V44" s="601"/>
      <c r="W44" s="1163"/>
      <c r="X44" s="172"/>
      <c r="Y44" s="172"/>
      <c r="Z44" s="15"/>
      <c r="AA44" s="653"/>
    </row>
    <row r="45" spans="1:27" ht="10.199999999999999" customHeight="1" x14ac:dyDescent="0.25">
      <c r="A45" s="59"/>
      <c r="B45" s="1102">
        <v>8</v>
      </c>
      <c r="C45" s="1151"/>
      <c r="D45" s="767"/>
      <c r="E45" s="767"/>
      <c r="F45" s="767"/>
      <c r="G45" s="767"/>
      <c r="H45" s="767"/>
      <c r="I45" s="768"/>
      <c r="J45" s="1151"/>
      <c r="K45" s="1155"/>
      <c r="L45" s="1155"/>
      <c r="M45" s="1155"/>
      <c r="N45" s="1156"/>
      <c r="O45" s="1160"/>
      <c r="P45" s="1155"/>
      <c r="Q45" s="1156"/>
      <c r="R45" s="1151"/>
      <c r="S45" s="1155"/>
      <c r="T45" s="1155"/>
      <c r="U45" s="1155"/>
      <c r="V45" s="767"/>
      <c r="W45" s="1161"/>
      <c r="X45" s="172"/>
      <c r="Y45" s="172"/>
      <c r="Z45" s="15"/>
      <c r="AA45" s="653"/>
    </row>
    <row r="46" spans="1:27" ht="10.199999999999999" customHeight="1" x14ac:dyDescent="0.25">
      <c r="A46" s="59"/>
      <c r="B46" s="1103"/>
      <c r="C46" s="1152"/>
      <c r="D46" s="1153"/>
      <c r="E46" s="1153"/>
      <c r="F46" s="1153"/>
      <c r="G46" s="1153"/>
      <c r="H46" s="1153"/>
      <c r="I46" s="1154"/>
      <c r="J46" s="1157"/>
      <c r="K46" s="1158"/>
      <c r="L46" s="1158"/>
      <c r="M46" s="1158"/>
      <c r="N46" s="1159"/>
      <c r="O46" s="1157"/>
      <c r="P46" s="1158"/>
      <c r="Q46" s="1159"/>
      <c r="R46" s="1157"/>
      <c r="S46" s="1158"/>
      <c r="T46" s="1158"/>
      <c r="U46" s="1158"/>
      <c r="V46" s="1153"/>
      <c r="W46" s="1162"/>
      <c r="X46" s="172"/>
      <c r="Y46" s="172"/>
      <c r="Z46" s="15"/>
      <c r="AA46" s="653"/>
    </row>
    <row r="47" spans="1:27" ht="10.199999999999999" customHeight="1" x14ac:dyDescent="0.25">
      <c r="A47" s="59"/>
      <c r="B47" s="760"/>
      <c r="C47" s="769"/>
      <c r="D47" s="601"/>
      <c r="E47" s="601"/>
      <c r="F47" s="601"/>
      <c r="G47" s="601"/>
      <c r="H47" s="601"/>
      <c r="I47" s="602"/>
      <c r="J47" s="773"/>
      <c r="K47" s="774"/>
      <c r="L47" s="774"/>
      <c r="M47" s="774"/>
      <c r="N47" s="775"/>
      <c r="O47" s="773"/>
      <c r="P47" s="774"/>
      <c r="Q47" s="775"/>
      <c r="R47" s="769"/>
      <c r="S47" s="601"/>
      <c r="T47" s="601"/>
      <c r="U47" s="601"/>
      <c r="V47" s="601"/>
      <c r="W47" s="1163"/>
      <c r="X47" s="172"/>
      <c r="Y47" s="172"/>
      <c r="Z47" s="15"/>
      <c r="AA47" s="653"/>
    </row>
    <row r="48" spans="1:27" ht="10.199999999999999" customHeight="1" x14ac:dyDescent="0.25">
      <c r="A48" s="59"/>
      <c r="B48" s="1102">
        <v>9</v>
      </c>
      <c r="C48" s="1151"/>
      <c r="D48" s="767"/>
      <c r="E48" s="767"/>
      <c r="F48" s="767"/>
      <c r="G48" s="767"/>
      <c r="H48" s="767"/>
      <c r="I48" s="768"/>
      <c r="J48" s="1151"/>
      <c r="K48" s="1155"/>
      <c r="L48" s="1155"/>
      <c r="M48" s="1155"/>
      <c r="N48" s="1156"/>
      <c r="O48" s="1160"/>
      <c r="P48" s="1155"/>
      <c r="Q48" s="1156"/>
      <c r="R48" s="1151"/>
      <c r="S48" s="1155"/>
      <c r="T48" s="1155"/>
      <c r="U48" s="1155"/>
      <c r="V48" s="767"/>
      <c r="W48" s="1161"/>
      <c r="X48" s="172"/>
      <c r="Y48" s="172"/>
      <c r="Z48" s="15"/>
      <c r="AA48" s="653"/>
    </row>
    <row r="49" spans="1:27" ht="10.199999999999999" customHeight="1" x14ac:dyDescent="0.25">
      <c r="A49" s="59"/>
      <c r="B49" s="1103"/>
      <c r="C49" s="1152"/>
      <c r="D49" s="1153"/>
      <c r="E49" s="1153"/>
      <c r="F49" s="1153"/>
      <c r="G49" s="1153"/>
      <c r="H49" s="1153"/>
      <c r="I49" s="1154"/>
      <c r="J49" s="1157"/>
      <c r="K49" s="1158"/>
      <c r="L49" s="1158"/>
      <c r="M49" s="1158"/>
      <c r="N49" s="1159"/>
      <c r="O49" s="1157"/>
      <c r="P49" s="1158"/>
      <c r="Q49" s="1159"/>
      <c r="R49" s="1157"/>
      <c r="S49" s="1158"/>
      <c r="T49" s="1158"/>
      <c r="U49" s="1158"/>
      <c r="V49" s="1153"/>
      <c r="W49" s="1162"/>
      <c r="X49" s="172"/>
      <c r="Y49" s="172"/>
      <c r="Z49" s="15"/>
      <c r="AA49" s="653"/>
    </row>
    <row r="50" spans="1:27" ht="10.199999999999999" customHeight="1" x14ac:dyDescent="0.25">
      <c r="A50" s="59"/>
      <c r="B50" s="760"/>
      <c r="C50" s="769"/>
      <c r="D50" s="601"/>
      <c r="E50" s="601"/>
      <c r="F50" s="601"/>
      <c r="G50" s="601"/>
      <c r="H50" s="601"/>
      <c r="I50" s="602"/>
      <c r="J50" s="773"/>
      <c r="K50" s="774"/>
      <c r="L50" s="774"/>
      <c r="M50" s="774"/>
      <c r="N50" s="775"/>
      <c r="O50" s="773"/>
      <c r="P50" s="774"/>
      <c r="Q50" s="775"/>
      <c r="R50" s="769"/>
      <c r="S50" s="601"/>
      <c r="T50" s="601"/>
      <c r="U50" s="601"/>
      <c r="V50" s="601"/>
      <c r="W50" s="1163"/>
      <c r="X50" s="172"/>
      <c r="Y50" s="172"/>
      <c r="Z50" s="15"/>
      <c r="AA50" s="653"/>
    </row>
    <row r="51" spans="1:27" ht="10.199999999999999" customHeight="1" x14ac:dyDescent="0.25">
      <c r="A51" s="59"/>
      <c r="B51" s="1102">
        <v>10</v>
      </c>
      <c r="C51" s="1151"/>
      <c r="D51" s="767"/>
      <c r="E51" s="767"/>
      <c r="F51" s="767"/>
      <c r="G51" s="767"/>
      <c r="H51" s="767"/>
      <c r="I51" s="768"/>
      <c r="J51" s="1151"/>
      <c r="K51" s="1155"/>
      <c r="L51" s="1155"/>
      <c r="M51" s="1155"/>
      <c r="N51" s="1156"/>
      <c r="O51" s="1160"/>
      <c r="P51" s="1155"/>
      <c r="Q51" s="1156"/>
      <c r="R51" s="1151"/>
      <c r="S51" s="1155"/>
      <c r="T51" s="1155"/>
      <c r="U51" s="1155"/>
      <c r="V51" s="767"/>
      <c r="W51" s="1161"/>
      <c r="X51" s="172"/>
      <c r="Y51" s="172"/>
      <c r="Z51" s="15"/>
      <c r="AA51" s="653"/>
    </row>
    <row r="52" spans="1:27" ht="10.199999999999999" customHeight="1" x14ac:dyDescent="0.25">
      <c r="A52" s="59"/>
      <c r="B52" s="1103"/>
      <c r="C52" s="1152"/>
      <c r="D52" s="1153"/>
      <c r="E52" s="1153"/>
      <c r="F52" s="1153"/>
      <c r="G52" s="1153"/>
      <c r="H52" s="1153"/>
      <c r="I52" s="1154"/>
      <c r="J52" s="1157"/>
      <c r="K52" s="1158"/>
      <c r="L52" s="1158"/>
      <c r="M52" s="1158"/>
      <c r="N52" s="1159"/>
      <c r="O52" s="1157"/>
      <c r="P52" s="1158"/>
      <c r="Q52" s="1159"/>
      <c r="R52" s="1157"/>
      <c r="S52" s="1158"/>
      <c r="T52" s="1158"/>
      <c r="U52" s="1158"/>
      <c r="V52" s="1153"/>
      <c r="W52" s="1162"/>
      <c r="X52" s="172"/>
      <c r="Y52" s="172"/>
      <c r="Z52" s="15"/>
      <c r="AA52" s="653"/>
    </row>
    <row r="53" spans="1:27" ht="10.199999999999999" customHeight="1" x14ac:dyDescent="0.25">
      <c r="A53" s="59"/>
      <c r="B53" s="760"/>
      <c r="C53" s="769"/>
      <c r="D53" s="601"/>
      <c r="E53" s="601"/>
      <c r="F53" s="601"/>
      <c r="G53" s="601"/>
      <c r="H53" s="601"/>
      <c r="I53" s="602"/>
      <c r="J53" s="773"/>
      <c r="K53" s="774"/>
      <c r="L53" s="774"/>
      <c r="M53" s="774"/>
      <c r="N53" s="775"/>
      <c r="O53" s="773"/>
      <c r="P53" s="774"/>
      <c r="Q53" s="775"/>
      <c r="R53" s="769"/>
      <c r="S53" s="601"/>
      <c r="T53" s="601"/>
      <c r="U53" s="601"/>
      <c r="V53" s="601"/>
      <c r="W53" s="1163"/>
      <c r="X53" s="172"/>
      <c r="Y53" s="172"/>
      <c r="Z53" s="15"/>
      <c r="AA53" s="653"/>
    </row>
    <row r="54" spans="1:27" ht="10.199999999999999" customHeight="1" x14ac:dyDescent="0.25">
      <c r="A54" s="59"/>
      <c r="B54" s="1102">
        <v>11</v>
      </c>
      <c r="C54" s="1151"/>
      <c r="D54" s="767"/>
      <c r="E54" s="767"/>
      <c r="F54" s="767"/>
      <c r="G54" s="767"/>
      <c r="H54" s="767"/>
      <c r="I54" s="768"/>
      <c r="J54" s="1151"/>
      <c r="K54" s="1155"/>
      <c r="L54" s="1155"/>
      <c r="M54" s="1155"/>
      <c r="N54" s="1156"/>
      <c r="O54" s="1160"/>
      <c r="P54" s="1155"/>
      <c r="Q54" s="1156"/>
      <c r="R54" s="1151"/>
      <c r="S54" s="1155"/>
      <c r="T54" s="1155"/>
      <c r="U54" s="1155"/>
      <c r="V54" s="767"/>
      <c r="W54" s="1161"/>
      <c r="X54" s="172"/>
      <c r="Y54" s="172"/>
      <c r="Z54" s="15"/>
      <c r="AA54" s="653"/>
    </row>
    <row r="55" spans="1:27" ht="10.199999999999999" customHeight="1" x14ac:dyDescent="0.25">
      <c r="A55" s="59"/>
      <c r="B55" s="1103"/>
      <c r="C55" s="1152"/>
      <c r="D55" s="1153"/>
      <c r="E55" s="1153"/>
      <c r="F55" s="1153"/>
      <c r="G55" s="1153"/>
      <c r="H55" s="1153"/>
      <c r="I55" s="1154"/>
      <c r="J55" s="1157"/>
      <c r="K55" s="1158"/>
      <c r="L55" s="1158"/>
      <c r="M55" s="1158"/>
      <c r="N55" s="1159"/>
      <c r="O55" s="1157"/>
      <c r="P55" s="1158"/>
      <c r="Q55" s="1159"/>
      <c r="R55" s="1157"/>
      <c r="S55" s="1158"/>
      <c r="T55" s="1158"/>
      <c r="U55" s="1158"/>
      <c r="V55" s="1153"/>
      <c r="W55" s="1162"/>
      <c r="X55" s="172"/>
      <c r="Y55" s="172"/>
      <c r="Z55" s="15"/>
      <c r="AA55" s="653"/>
    </row>
    <row r="56" spans="1:27" ht="10.199999999999999" customHeight="1" x14ac:dyDescent="0.25">
      <c r="A56" s="59"/>
      <c r="B56" s="760"/>
      <c r="C56" s="769"/>
      <c r="D56" s="601"/>
      <c r="E56" s="601"/>
      <c r="F56" s="601"/>
      <c r="G56" s="601"/>
      <c r="H56" s="601"/>
      <c r="I56" s="602"/>
      <c r="J56" s="773"/>
      <c r="K56" s="774"/>
      <c r="L56" s="774"/>
      <c r="M56" s="774"/>
      <c r="N56" s="775"/>
      <c r="O56" s="773"/>
      <c r="P56" s="774"/>
      <c r="Q56" s="775"/>
      <c r="R56" s="769"/>
      <c r="S56" s="601"/>
      <c r="T56" s="601"/>
      <c r="U56" s="601"/>
      <c r="V56" s="601"/>
      <c r="W56" s="1163"/>
      <c r="X56" s="172"/>
      <c r="Y56" s="172"/>
      <c r="Z56" s="15"/>
      <c r="AA56" s="653"/>
    </row>
    <row r="57" spans="1:27" ht="10.199999999999999" customHeight="1" x14ac:dyDescent="0.25">
      <c r="A57" s="59"/>
      <c r="B57" s="1102">
        <v>12</v>
      </c>
      <c r="C57" s="1151"/>
      <c r="D57" s="767"/>
      <c r="E57" s="767"/>
      <c r="F57" s="767"/>
      <c r="G57" s="767"/>
      <c r="H57" s="767"/>
      <c r="I57" s="768"/>
      <c r="J57" s="1151"/>
      <c r="K57" s="1155"/>
      <c r="L57" s="1155"/>
      <c r="M57" s="1155"/>
      <c r="N57" s="1156"/>
      <c r="O57" s="1160"/>
      <c r="P57" s="1155"/>
      <c r="Q57" s="1156"/>
      <c r="R57" s="1151"/>
      <c r="S57" s="1155"/>
      <c r="T57" s="1155"/>
      <c r="U57" s="1155"/>
      <c r="V57" s="767"/>
      <c r="W57" s="1161"/>
      <c r="X57" s="172"/>
      <c r="Y57" s="172"/>
      <c r="Z57" s="15"/>
      <c r="AA57" s="653"/>
    </row>
    <row r="58" spans="1:27" ht="10.199999999999999" customHeight="1" x14ac:dyDescent="0.25">
      <c r="A58" s="59"/>
      <c r="B58" s="1103"/>
      <c r="C58" s="1152"/>
      <c r="D58" s="1153"/>
      <c r="E58" s="1153"/>
      <c r="F58" s="1153"/>
      <c r="G58" s="1153"/>
      <c r="H58" s="1153"/>
      <c r="I58" s="1154"/>
      <c r="J58" s="1157"/>
      <c r="K58" s="1158"/>
      <c r="L58" s="1158"/>
      <c r="M58" s="1158"/>
      <c r="N58" s="1159"/>
      <c r="O58" s="1157"/>
      <c r="P58" s="1158"/>
      <c r="Q58" s="1159"/>
      <c r="R58" s="1157"/>
      <c r="S58" s="1158"/>
      <c r="T58" s="1158"/>
      <c r="U58" s="1158"/>
      <c r="V58" s="1153"/>
      <c r="W58" s="1162"/>
      <c r="X58" s="172"/>
      <c r="Y58" s="172"/>
      <c r="Z58" s="15"/>
      <c r="AA58" s="653"/>
    </row>
    <row r="59" spans="1:27" ht="10.199999999999999" customHeight="1" x14ac:dyDescent="0.25">
      <c r="A59" s="59"/>
      <c r="B59" s="760"/>
      <c r="C59" s="769"/>
      <c r="D59" s="601"/>
      <c r="E59" s="601"/>
      <c r="F59" s="601"/>
      <c r="G59" s="601"/>
      <c r="H59" s="601"/>
      <c r="I59" s="602"/>
      <c r="J59" s="773"/>
      <c r="K59" s="774"/>
      <c r="L59" s="774"/>
      <c r="M59" s="774"/>
      <c r="N59" s="775"/>
      <c r="O59" s="773"/>
      <c r="P59" s="774"/>
      <c r="Q59" s="775"/>
      <c r="R59" s="769"/>
      <c r="S59" s="601"/>
      <c r="T59" s="601"/>
      <c r="U59" s="601"/>
      <c r="V59" s="601"/>
      <c r="W59" s="1163"/>
      <c r="X59" s="172"/>
      <c r="Y59" s="172"/>
      <c r="Z59" s="15"/>
      <c r="AA59" s="653"/>
    </row>
    <row r="60" spans="1:27" ht="10.199999999999999" customHeight="1" x14ac:dyDescent="0.25">
      <c r="A60" s="59"/>
      <c r="B60" s="1102">
        <v>13</v>
      </c>
      <c r="C60" s="1151"/>
      <c r="D60" s="767"/>
      <c r="E60" s="767"/>
      <c r="F60" s="767"/>
      <c r="G60" s="767"/>
      <c r="H60" s="767"/>
      <c r="I60" s="768"/>
      <c r="J60" s="1151"/>
      <c r="K60" s="1155"/>
      <c r="L60" s="1155"/>
      <c r="M60" s="1155"/>
      <c r="N60" s="1156"/>
      <c r="O60" s="1160"/>
      <c r="P60" s="1155"/>
      <c r="Q60" s="1156"/>
      <c r="R60" s="1151"/>
      <c r="S60" s="1155"/>
      <c r="T60" s="1155"/>
      <c r="U60" s="1155"/>
      <c r="V60" s="767"/>
      <c r="W60" s="1161"/>
      <c r="X60" s="172"/>
      <c r="Y60" s="172"/>
      <c r="Z60" s="15"/>
      <c r="AA60" s="653"/>
    </row>
    <row r="61" spans="1:27" ht="10.199999999999999" customHeight="1" x14ac:dyDescent="0.25">
      <c r="A61" s="59"/>
      <c r="B61" s="1103"/>
      <c r="C61" s="1152"/>
      <c r="D61" s="1153"/>
      <c r="E61" s="1153"/>
      <c r="F61" s="1153"/>
      <c r="G61" s="1153"/>
      <c r="H61" s="1153"/>
      <c r="I61" s="1154"/>
      <c r="J61" s="1157"/>
      <c r="K61" s="1158"/>
      <c r="L61" s="1158"/>
      <c r="M61" s="1158"/>
      <c r="N61" s="1159"/>
      <c r="O61" s="1157"/>
      <c r="P61" s="1158"/>
      <c r="Q61" s="1159"/>
      <c r="R61" s="1157"/>
      <c r="S61" s="1158"/>
      <c r="T61" s="1158"/>
      <c r="U61" s="1158"/>
      <c r="V61" s="1153"/>
      <c r="W61" s="1162"/>
      <c r="X61" s="172"/>
      <c r="Y61" s="172"/>
      <c r="Z61" s="15"/>
      <c r="AA61" s="653"/>
    </row>
    <row r="62" spans="1:27" ht="10.199999999999999" customHeight="1" x14ac:dyDescent="0.25">
      <c r="A62" s="59"/>
      <c r="B62" s="760"/>
      <c r="C62" s="769"/>
      <c r="D62" s="601"/>
      <c r="E62" s="601"/>
      <c r="F62" s="601"/>
      <c r="G62" s="601"/>
      <c r="H62" s="601"/>
      <c r="I62" s="602"/>
      <c r="J62" s="773"/>
      <c r="K62" s="774"/>
      <c r="L62" s="774"/>
      <c r="M62" s="774"/>
      <c r="N62" s="775"/>
      <c r="O62" s="773"/>
      <c r="P62" s="774"/>
      <c r="Q62" s="775"/>
      <c r="R62" s="769"/>
      <c r="S62" s="601"/>
      <c r="T62" s="601"/>
      <c r="U62" s="601"/>
      <c r="V62" s="601"/>
      <c r="W62" s="1163"/>
      <c r="X62" s="172"/>
      <c r="Y62" s="172"/>
      <c r="Z62" s="15"/>
      <c r="AA62" s="653"/>
    </row>
    <row r="63" spans="1:27" ht="10.199999999999999" customHeight="1" x14ac:dyDescent="0.25">
      <c r="A63" s="59"/>
      <c r="B63" s="1102">
        <v>14</v>
      </c>
      <c r="C63" s="1151"/>
      <c r="D63" s="767"/>
      <c r="E63" s="767"/>
      <c r="F63" s="767"/>
      <c r="G63" s="767"/>
      <c r="H63" s="767"/>
      <c r="I63" s="768"/>
      <c r="J63" s="1151"/>
      <c r="K63" s="1155"/>
      <c r="L63" s="1155"/>
      <c r="M63" s="1155"/>
      <c r="N63" s="1156"/>
      <c r="O63" s="1160"/>
      <c r="P63" s="1155"/>
      <c r="Q63" s="1156"/>
      <c r="R63" s="1151"/>
      <c r="S63" s="1155"/>
      <c r="T63" s="1155"/>
      <c r="U63" s="1155"/>
      <c r="V63" s="767"/>
      <c r="W63" s="1161"/>
      <c r="X63" s="172"/>
      <c r="Y63" s="172"/>
      <c r="Z63" s="15"/>
      <c r="AA63" s="653"/>
    </row>
    <row r="64" spans="1:27" ht="10.199999999999999" customHeight="1" x14ac:dyDescent="0.25">
      <c r="A64" s="59"/>
      <c r="B64" s="1103"/>
      <c r="C64" s="1152"/>
      <c r="D64" s="1153"/>
      <c r="E64" s="1153"/>
      <c r="F64" s="1153"/>
      <c r="G64" s="1153"/>
      <c r="H64" s="1153"/>
      <c r="I64" s="1154"/>
      <c r="J64" s="1157"/>
      <c r="K64" s="1158"/>
      <c r="L64" s="1158"/>
      <c r="M64" s="1158"/>
      <c r="N64" s="1159"/>
      <c r="O64" s="1157"/>
      <c r="P64" s="1158"/>
      <c r="Q64" s="1159"/>
      <c r="R64" s="1157"/>
      <c r="S64" s="1158"/>
      <c r="T64" s="1158"/>
      <c r="U64" s="1158"/>
      <c r="V64" s="1153"/>
      <c r="W64" s="1162"/>
      <c r="X64" s="172"/>
      <c r="Y64" s="172"/>
      <c r="Z64" s="15"/>
      <c r="AA64" s="653"/>
    </row>
    <row r="65" spans="1:38" ht="10.199999999999999" customHeight="1" x14ac:dyDescent="0.25">
      <c r="A65" s="59"/>
      <c r="B65" s="760"/>
      <c r="C65" s="769"/>
      <c r="D65" s="601"/>
      <c r="E65" s="601"/>
      <c r="F65" s="601"/>
      <c r="G65" s="601"/>
      <c r="H65" s="601"/>
      <c r="I65" s="602"/>
      <c r="J65" s="773"/>
      <c r="K65" s="774"/>
      <c r="L65" s="774"/>
      <c r="M65" s="774"/>
      <c r="N65" s="775"/>
      <c r="O65" s="773"/>
      <c r="P65" s="774"/>
      <c r="Q65" s="775"/>
      <c r="R65" s="769"/>
      <c r="S65" s="601"/>
      <c r="T65" s="601"/>
      <c r="U65" s="601"/>
      <c r="V65" s="601"/>
      <c r="W65" s="1163"/>
      <c r="X65" s="172"/>
      <c r="Y65" s="172"/>
      <c r="Z65" s="15"/>
      <c r="AA65" s="653"/>
    </row>
    <row r="66" spans="1:38" ht="10.199999999999999" customHeight="1" x14ac:dyDescent="0.25">
      <c r="A66" s="59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61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5"/>
      <c r="AA66" s="653"/>
    </row>
    <row r="67" spans="1:38" ht="10.199999999999999" hidden="1" customHeight="1" x14ac:dyDescent="0.25">
      <c r="A67" s="59"/>
      <c r="B67" s="172"/>
      <c r="C67" s="172"/>
      <c r="D67" s="172"/>
      <c r="E67" s="172"/>
      <c r="F67" s="172"/>
      <c r="G67" s="172"/>
      <c r="H67" s="172"/>
      <c r="I67" s="172"/>
      <c r="J67" s="658">
        <f>COUNTA(W24:W65)</f>
        <v>0</v>
      </c>
      <c r="K67" s="1028"/>
      <c r="L67" s="1028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5"/>
      <c r="AA67" s="653"/>
    </row>
    <row r="68" spans="1:38" ht="10.199999999999999" hidden="1" customHeight="1" x14ac:dyDescent="0.25">
      <c r="A68" s="59"/>
      <c r="B68" s="172"/>
      <c r="C68" s="172"/>
      <c r="D68" s="172"/>
      <c r="E68" s="172"/>
      <c r="F68" s="172"/>
      <c r="G68" s="172"/>
      <c r="H68" s="172"/>
      <c r="I68" s="172"/>
      <c r="J68" s="1028"/>
      <c r="K68" s="1028"/>
      <c r="L68" s="1028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5"/>
      <c r="AA68" s="653"/>
    </row>
    <row r="69" spans="1:38" ht="10.199999999999999" customHeight="1" x14ac:dyDescent="0.25">
      <c r="A69" s="59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5"/>
      <c r="AA69" s="653"/>
    </row>
    <row r="70" spans="1:38" ht="10.199999999999999" customHeight="1" x14ac:dyDescent="0.25">
      <c r="A70" s="174"/>
      <c r="B70" s="174"/>
      <c r="C70" s="696" t="s">
        <v>186</v>
      </c>
      <c r="D70" s="510"/>
      <c r="E70" s="510"/>
      <c r="F70" s="510"/>
      <c r="G70" s="510"/>
      <c r="H70" s="510"/>
      <c r="I70" s="161"/>
      <c r="J70" s="658">
        <f>COUNTIF(W24:W63,"w")</f>
        <v>0</v>
      </c>
      <c r="K70" s="1165"/>
      <c r="L70" s="1165"/>
      <c r="M70" s="172"/>
      <c r="N70" s="1167" t="str">
        <f>IF(J70&lt;1,"",J70/J67)</f>
        <v/>
      </c>
      <c r="O70" s="1168"/>
      <c r="P70" s="1168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653"/>
    </row>
    <row r="71" spans="1:38" ht="10.199999999999999" customHeight="1" x14ac:dyDescent="0.25">
      <c r="A71" s="174"/>
      <c r="B71" s="174"/>
      <c r="C71" s="510"/>
      <c r="D71" s="510"/>
      <c r="E71" s="510"/>
      <c r="F71" s="510"/>
      <c r="G71" s="510"/>
      <c r="H71" s="510"/>
      <c r="I71" s="161"/>
      <c r="J71" s="1166"/>
      <c r="K71" s="1166"/>
      <c r="L71" s="1166"/>
      <c r="M71" s="172"/>
      <c r="N71" s="1169"/>
      <c r="O71" s="1169"/>
      <c r="P71" s="1169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653"/>
    </row>
    <row r="72" spans="1:38" ht="10.199999999999999" customHeight="1" x14ac:dyDescent="0.25">
      <c r="A72" s="174"/>
      <c r="B72" s="165"/>
      <c r="C72" s="172"/>
      <c r="D72" s="172"/>
      <c r="E72" s="172"/>
      <c r="F72" s="172"/>
      <c r="G72" s="172"/>
      <c r="H72" s="172"/>
      <c r="I72" s="172"/>
      <c r="J72" s="172"/>
      <c r="K72" s="61"/>
      <c r="L72" s="172"/>
      <c r="M72" s="172"/>
      <c r="N72" s="172"/>
      <c r="O72" s="172"/>
      <c r="P72" s="172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653"/>
    </row>
    <row r="73" spans="1:38" ht="10.199999999999999" customHeight="1" x14ac:dyDescent="0.25">
      <c r="A73" s="174"/>
      <c r="B73" s="174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653"/>
    </row>
    <row r="74" spans="1:38" ht="10.199999999999999" customHeight="1" x14ac:dyDescent="0.25">
      <c r="A74" s="174"/>
      <c r="B74" s="174"/>
      <c r="C74" s="696" t="s">
        <v>187</v>
      </c>
      <c r="D74" s="510"/>
      <c r="E74" s="510"/>
      <c r="F74" s="510"/>
      <c r="G74" s="510"/>
      <c r="H74" s="510"/>
      <c r="I74" s="161"/>
      <c r="J74" s="658">
        <f>COUNTIF(W24:W63,"m")</f>
        <v>0</v>
      </c>
      <c r="K74" s="1165"/>
      <c r="L74" s="1165"/>
      <c r="M74" s="172"/>
      <c r="N74" s="1167" t="str">
        <f>IF(J74&lt;1,"",J74/J67)</f>
        <v/>
      </c>
      <c r="O74" s="1168"/>
      <c r="P74" s="1168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653"/>
    </row>
    <row r="75" spans="1:38" ht="10.199999999999999" customHeight="1" x14ac:dyDescent="0.25">
      <c r="A75" s="174"/>
      <c r="B75" s="63"/>
      <c r="C75" s="510"/>
      <c r="D75" s="510"/>
      <c r="E75" s="510"/>
      <c r="F75" s="510"/>
      <c r="G75" s="510"/>
      <c r="H75" s="510"/>
      <c r="I75" s="161"/>
      <c r="J75" s="1166"/>
      <c r="K75" s="1166"/>
      <c r="L75" s="1166"/>
      <c r="M75" s="172"/>
      <c r="N75" s="1169"/>
      <c r="O75" s="1169"/>
      <c r="P75" s="1169"/>
      <c r="Q75" s="64"/>
      <c r="R75" s="64"/>
      <c r="S75" s="174"/>
      <c r="T75" s="174"/>
      <c r="U75" s="174"/>
      <c r="V75" s="174"/>
      <c r="W75" s="174"/>
      <c r="X75" s="174"/>
      <c r="Y75" s="174"/>
      <c r="Z75" s="174"/>
      <c r="AA75" s="653"/>
    </row>
    <row r="76" spans="1:38" ht="10.199999999999999" customHeight="1" x14ac:dyDescent="0.25">
      <c r="A76" s="174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174"/>
      <c r="N76" s="62"/>
      <c r="O76" s="62"/>
      <c r="P76" s="174"/>
      <c r="Q76" s="64"/>
      <c r="R76" s="64"/>
      <c r="S76" s="174"/>
      <c r="T76" s="174"/>
      <c r="U76" s="174"/>
      <c r="V76" s="174"/>
      <c r="W76" s="174"/>
      <c r="X76" s="174"/>
      <c r="Y76" s="174"/>
      <c r="Z76" s="174"/>
      <c r="AA76" s="653"/>
    </row>
    <row r="77" spans="1:38" ht="10.199999999999999" customHeight="1" x14ac:dyDescent="0.25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653"/>
      <c r="AB77" s="3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0.199999999999999" customHeight="1" x14ac:dyDescent="0.25">
      <c r="A78" s="174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653"/>
      <c r="AB78" s="4"/>
      <c r="AC78" s="4"/>
      <c r="AD78" s="19"/>
      <c r="AE78" s="4"/>
      <c r="AF78" s="4"/>
      <c r="AG78" s="4"/>
      <c r="AH78" s="4"/>
      <c r="AI78" s="4"/>
      <c r="AJ78" s="4"/>
      <c r="AK78" s="4"/>
      <c r="AL78" s="4"/>
    </row>
    <row r="79" spans="1:38" ht="10.199999999999999" customHeight="1" x14ac:dyDescent="0.25">
      <c r="A79" s="174"/>
      <c r="B79" s="65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66"/>
      <c r="S79" s="15"/>
      <c r="T79" s="15"/>
      <c r="U79" s="65"/>
      <c r="V79" s="65"/>
      <c r="W79" s="172"/>
      <c r="X79" s="172"/>
      <c r="Y79" s="172"/>
      <c r="Z79" s="174"/>
      <c r="AA79" s="653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0.199999999999999" customHeight="1" x14ac:dyDescent="0.25">
      <c r="A80" s="174"/>
      <c r="B80" s="596"/>
      <c r="C80" s="596"/>
      <c r="D80" s="596"/>
      <c r="E80" s="596"/>
      <c r="F80" s="596"/>
      <c r="G80" s="596"/>
      <c r="J80" s="596"/>
      <c r="K80" s="596"/>
      <c r="L80" s="596"/>
      <c r="M80" s="596"/>
      <c r="N80" s="596"/>
      <c r="O80" s="596"/>
      <c r="R80" s="596"/>
      <c r="S80" s="596"/>
      <c r="T80" s="596"/>
      <c r="U80" s="596"/>
      <c r="V80" s="596"/>
      <c r="W80" s="596"/>
      <c r="Z80" s="174"/>
      <c r="AA80" s="653"/>
    </row>
    <row r="81" spans="1:38" ht="10.199999999999999" customHeight="1" x14ac:dyDescent="0.25">
      <c r="A81" s="174"/>
      <c r="B81" s="627"/>
      <c r="C81" s="627"/>
      <c r="D81" s="627"/>
      <c r="E81" s="627"/>
      <c r="F81" s="627"/>
      <c r="G81" s="627"/>
      <c r="J81" s="627"/>
      <c r="K81" s="627"/>
      <c r="L81" s="627"/>
      <c r="M81" s="627"/>
      <c r="N81" s="627"/>
      <c r="O81" s="627"/>
      <c r="R81" s="627"/>
      <c r="S81" s="627"/>
      <c r="T81" s="627"/>
      <c r="U81" s="627"/>
      <c r="V81" s="627"/>
      <c r="W81" s="627"/>
      <c r="Z81" s="174"/>
      <c r="AA81" s="653"/>
    </row>
    <row r="82" spans="1:38" ht="10.199999999999999" customHeight="1" x14ac:dyDescent="0.25">
      <c r="A82" s="174"/>
      <c r="Z82" s="174"/>
      <c r="AA82" s="653"/>
    </row>
    <row r="83" spans="1:38" ht="10.199999999999999" customHeight="1" x14ac:dyDescent="0.25">
      <c r="A83" s="174"/>
      <c r="B83" s="1164" t="s">
        <v>0</v>
      </c>
      <c r="C83" s="1164"/>
      <c r="D83" s="1164"/>
      <c r="E83" s="1164"/>
      <c r="F83" s="1164"/>
      <c r="G83" s="1164"/>
      <c r="J83" s="1164" t="s">
        <v>454</v>
      </c>
      <c r="K83" s="1164"/>
      <c r="L83" s="1164"/>
      <c r="M83" s="1164"/>
      <c r="N83" s="1164"/>
      <c r="O83" s="1164"/>
      <c r="R83" s="1164" t="s">
        <v>454</v>
      </c>
      <c r="S83" s="1164"/>
      <c r="T83" s="1164"/>
      <c r="U83" s="1164"/>
      <c r="V83" s="1164"/>
      <c r="W83" s="1164"/>
      <c r="Z83" s="157"/>
      <c r="AA83" s="653"/>
    </row>
    <row r="84" spans="1:38" ht="10.199999999999999" customHeight="1" x14ac:dyDescent="0.25">
      <c r="A84" s="174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653"/>
    </row>
    <row r="85" spans="1:38" ht="10.199999999999999" customHeight="1" x14ac:dyDescent="0.25">
      <c r="A85" s="174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653"/>
    </row>
    <row r="86" spans="1:38" ht="10.199999999999999" customHeight="1" thickBot="1" x14ac:dyDescent="0.3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653"/>
    </row>
    <row r="87" spans="1:38" ht="10.199999999999999" customHeight="1" x14ac:dyDescent="0.25">
      <c r="A87" s="174"/>
      <c r="B87" s="892" t="s">
        <v>1</v>
      </c>
      <c r="C87" s="543"/>
      <c r="D87" s="543"/>
      <c r="E87" s="543"/>
      <c r="F87" s="543"/>
      <c r="G87" s="998"/>
      <c r="H87" s="999"/>
      <c r="I87" s="999"/>
      <c r="J87" s="999"/>
      <c r="K87" s="999"/>
      <c r="L87" s="999"/>
      <c r="M87" s="999"/>
      <c r="N87" s="999"/>
      <c r="O87" s="999"/>
      <c r="P87" s="999"/>
      <c r="Q87" s="1"/>
      <c r="R87" s="1"/>
      <c r="S87" s="1"/>
      <c r="T87" s="1"/>
      <c r="U87" s="1"/>
      <c r="V87" s="1"/>
      <c r="W87" s="1"/>
      <c r="X87" s="1"/>
      <c r="Y87" s="2"/>
      <c r="Z87" s="3"/>
      <c r="AA87" s="653"/>
    </row>
    <row r="88" spans="1:38" ht="10.199999999999999" customHeight="1" x14ac:dyDescent="0.25">
      <c r="A88" s="174"/>
      <c r="B88" s="875"/>
      <c r="C88" s="546"/>
      <c r="D88" s="546"/>
      <c r="E88" s="546"/>
      <c r="F88" s="546"/>
      <c r="G88" s="1022"/>
      <c r="H88" s="1022"/>
      <c r="I88" s="1022"/>
      <c r="J88" s="1022"/>
      <c r="K88" s="1022"/>
      <c r="L88" s="1022"/>
      <c r="M88" s="1022"/>
      <c r="N88" s="1022"/>
      <c r="O88" s="1022"/>
      <c r="P88" s="1022"/>
      <c r="Q88" s="4"/>
      <c r="R88" s="4"/>
      <c r="S88" s="4"/>
      <c r="T88" s="4"/>
      <c r="U88" s="4"/>
      <c r="V88" s="4"/>
      <c r="W88" s="4"/>
      <c r="X88" s="4"/>
      <c r="Y88" s="5"/>
      <c r="Z88" s="3"/>
      <c r="AA88" s="653"/>
    </row>
    <row r="89" spans="1:38" ht="10.199999999999999" customHeight="1" x14ac:dyDescent="0.25">
      <c r="A89" s="386"/>
      <c r="B89" s="982" t="s">
        <v>403</v>
      </c>
      <c r="C89" s="1212"/>
      <c r="D89" s="1212"/>
      <c r="E89" s="1212"/>
      <c r="F89" s="510"/>
      <c r="G89" s="987"/>
      <c r="H89" s="987"/>
      <c r="I89" s="1213"/>
      <c r="J89" s="1215" t="s">
        <v>391</v>
      </c>
      <c r="K89" s="1217"/>
      <c r="L89" s="1217"/>
      <c r="M89" s="1218"/>
      <c r="N89" s="1221" t="s">
        <v>402</v>
      </c>
      <c r="O89" s="610"/>
      <c r="P89" s="174"/>
      <c r="Q89" s="64"/>
      <c r="R89" s="64"/>
      <c r="S89" s="174"/>
      <c r="T89" s="174"/>
      <c r="U89" s="174"/>
      <c r="V89" s="174"/>
      <c r="W89" s="174"/>
      <c r="X89" s="174"/>
      <c r="Y89" s="174"/>
      <c r="Z89" s="385"/>
      <c r="AA89" s="653"/>
      <c r="AB89" s="596"/>
      <c r="AC89" s="596"/>
      <c r="AD89" s="33"/>
      <c r="AE89" s="4"/>
      <c r="AF89" s="157"/>
      <c r="AG89" s="157"/>
      <c r="AH89" s="157"/>
      <c r="AI89" s="157"/>
      <c r="AJ89" s="4"/>
      <c r="AK89" s="4"/>
      <c r="AL89" s="4"/>
    </row>
    <row r="90" spans="1:38" ht="10.199999999999999" customHeight="1" x14ac:dyDescent="0.25">
      <c r="A90" s="386"/>
      <c r="B90" s="1212"/>
      <c r="C90" s="1212"/>
      <c r="D90" s="1212"/>
      <c r="E90" s="1212"/>
      <c r="F90" s="510"/>
      <c r="G90" s="989"/>
      <c r="H90" s="989"/>
      <c r="I90" s="1214"/>
      <c r="J90" s="1216"/>
      <c r="K90" s="1219"/>
      <c r="L90" s="1219"/>
      <c r="M90" s="1220"/>
      <c r="N90" s="610"/>
      <c r="O90" s="610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385"/>
      <c r="AA90" s="653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10.199999999999999" customHeight="1" x14ac:dyDescent="0.25">
      <c r="A91" s="386"/>
      <c r="B91" s="65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66"/>
      <c r="S91" s="15"/>
      <c r="T91" s="15"/>
      <c r="U91" s="65"/>
      <c r="V91" s="65"/>
      <c r="W91" s="172"/>
      <c r="X91" s="172"/>
      <c r="Y91" s="172"/>
      <c r="Z91" s="387"/>
      <c r="AA91" s="653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10.199999999999999" customHeight="1" x14ac:dyDescent="0.25">
      <c r="A92" s="174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5"/>
      <c r="Z92" s="3"/>
      <c r="AA92" s="653"/>
    </row>
    <row r="93" spans="1:38" ht="10.199999999999999" customHeight="1" x14ac:dyDescent="0.25">
      <c r="A93" s="174"/>
      <c r="B93" s="981" t="s">
        <v>48</v>
      </c>
      <c r="C93" s="596"/>
      <c r="D93" s="596"/>
      <c r="E93" s="987"/>
      <c r="F93" s="987"/>
      <c r="G93" s="1213"/>
      <c r="H93" s="982" t="s">
        <v>50</v>
      </c>
      <c r="I93" s="510"/>
      <c r="J93" s="510"/>
      <c r="K93" s="510"/>
      <c r="L93" s="510"/>
      <c r="M93" s="510"/>
      <c r="N93" s="510"/>
      <c r="O93" s="157"/>
      <c r="P93" s="982" t="s">
        <v>197</v>
      </c>
      <c r="Q93" s="596"/>
      <c r="R93" s="596"/>
      <c r="S93" s="596"/>
      <c r="T93" s="987"/>
      <c r="U93" s="987"/>
      <c r="V93" s="1213"/>
      <c r="W93" s="4"/>
      <c r="X93" s="4"/>
      <c r="Y93" s="5"/>
      <c r="Z93" s="3"/>
      <c r="AA93" s="653"/>
    </row>
    <row r="94" spans="1:38" ht="10.199999999999999" customHeight="1" x14ac:dyDescent="0.25">
      <c r="A94" s="174"/>
      <c r="B94" s="616"/>
      <c r="C94" s="596"/>
      <c r="D94" s="596"/>
      <c r="E94" s="989"/>
      <c r="F94" s="989"/>
      <c r="G94" s="1214"/>
      <c r="H94" s="510"/>
      <c r="I94" s="510"/>
      <c r="J94" s="510"/>
      <c r="K94" s="510"/>
      <c r="L94" s="510"/>
      <c r="M94" s="510"/>
      <c r="N94" s="510"/>
      <c r="O94" s="157"/>
      <c r="P94" s="596"/>
      <c r="Q94" s="596"/>
      <c r="R94" s="596"/>
      <c r="S94" s="596"/>
      <c r="T94" s="989"/>
      <c r="U94" s="989"/>
      <c r="V94" s="1214"/>
      <c r="W94" s="4"/>
      <c r="X94" s="4"/>
      <c r="Y94" s="5"/>
      <c r="Z94" s="3"/>
      <c r="AA94" s="653"/>
    </row>
    <row r="95" spans="1:38" ht="10.199999999999999" customHeight="1" x14ac:dyDescent="0.25">
      <c r="A95" s="174"/>
      <c r="B95" s="40"/>
      <c r="C95" s="35"/>
      <c r="D95" s="35"/>
      <c r="E95" s="35"/>
      <c r="F95" s="29"/>
      <c r="G95" s="29"/>
      <c r="H95" s="29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5"/>
      <c r="Z95" s="3"/>
      <c r="AA95" s="653"/>
    </row>
    <row r="96" spans="1:38" ht="10.199999999999999" customHeight="1" thickBot="1" x14ac:dyDescent="0.3">
      <c r="A96" s="174"/>
      <c r="B96" s="41"/>
      <c r="C96" s="42"/>
      <c r="D96" s="42"/>
      <c r="E96" s="42"/>
      <c r="F96" s="43"/>
      <c r="G96" s="43"/>
      <c r="H96" s="43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7"/>
      <c r="Z96" s="3"/>
      <c r="AA96" s="653"/>
    </row>
    <row r="97" spans="1:27" ht="10.199999999999999" customHeight="1" x14ac:dyDescent="0.25">
      <c r="A97" s="174"/>
      <c r="N97" s="172"/>
      <c r="O97" s="172"/>
      <c r="P97" s="174"/>
      <c r="Q97" s="174"/>
      <c r="R97" s="172"/>
      <c r="S97" s="172"/>
      <c r="T97" s="172"/>
      <c r="U97" s="61"/>
      <c r="V97" s="61"/>
      <c r="W97" s="174"/>
      <c r="X97" s="174"/>
      <c r="Y97" s="174"/>
      <c r="Z97" s="174"/>
      <c r="AA97" s="653"/>
    </row>
    <row r="98" spans="1:27" ht="10.199999999999999" customHeight="1" x14ac:dyDescent="0.25">
      <c r="A98" s="174"/>
      <c r="B98" s="938" t="s">
        <v>193</v>
      </c>
      <c r="C98" s="510"/>
      <c r="D98" s="510"/>
      <c r="E98" s="510"/>
      <c r="F98" s="510"/>
      <c r="G98" s="510"/>
      <c r="H98" s="510"/>
      <c r="I98" s="510"/>
      <c r="J98" s="510"/>
      <c r="K98" s="163"/>
      <c r="N98" s="174"/>
      <c r="O98" s="174"/>
      <c r="P98" s="174"/>
      <c r="Q98" s="172"/>
      <c r="R98" s="172"/>
      <c r="S98" s="172"/>
      <c r="T98" s="172"/>
      <c r="U98" s="61"/>
      <c r="V98" s="61"/>
      <c r="W98" s="174"/>
      <c r="X98" s="174"/>
      <c r="Y98" s="174"/>
      <c r="Z98" s="174"/>
      <c r="AA98" s="653"/>
    </row>
    <row r="99" spans="1:27" ht="10.199999999999999" customHeight="1" x14ac:dyDescent="0.25">
      <c r="A99" s="174"/>
      <c r="B99" s="510"/>
      <c r="C99" s="510"/>
      <c r="D99" s="510"/>
      <c r="E99" s="510"/>
      <c r="F99" s="510"/>
      <c r="G99" s="510"/>
      <c r="H99" s="510"/>
      <c r="I99" s="510"/>
      <c r="J99" s="510"/>
      <c r="K99" s="163"/>
      <c r="N99" s="174"/>
      <c r="O99" s="174"/>
      <c r="P99" s="174"/>
      <c r="Q99" s="172"/>
      <c r="R99" s="172"/>
      <c r="S99" s="172"/>
      <c r="T99" s="172"/>
      <c r="U99" s="61"/>
      <c r="V99" s="61"/>
      <c r="W99" s="174"/>
      <c r="X99" s="174"/>
      <c r="Y99" s="174"/>
      <c r="Z99" s="174"/>
      <c r="AA99" s="653"/>
    </row>
    <row r="100" spans="1:27" ht="10.199999999999999" customHeight="1" x14ac:dyDescent="0.25">
      <c r="B100" s="610" t="s">
        <v>194</v>
      </c>
      <c r="C100" s="610"/>
      <c r="D100" s="610"/>
      <c r="E100" s="610"/>
      <c r="F100" s="610"/>
      <c r="G100" s="610"/>
      <c r="H100" s="610"/>
      <c r="I100" s="610"/>
      <c r="J100" s="610"/>
      <c r="K100" s="610"/>
      <c r="L100" s="510"/>
      <c r="M100" s="510"/>
      <c r="AA100" s="653"/>
    </row>
    <row r="101" spans="1:27" ht="10.199999999999999" customHeight="1" x14ac:dyDescent="0.25">
      <c r="B101" s="510"/>
      <c r="C101" s="510"/>
      <c r="D101" s="510"/>
      <c r="E101" s="510"/>
      <c r="F101" s="510"/>
      <c r="G101" s="510"/>
      <c r="H101" s="510"/>
      <c r="I101" s="510"/>
      <c r="J101" s="510"/>
      <c r="K101" s="510"/>
      <c r="L101" s="510"/>
      <c r="M101" s="510"/>
      <c r="AA101" s="653"/>
    </row>
    <row r="102" spans="1:27" ht="10.199999999999999" customHeight="1" x14ac:dyDescent="0.25">
      <c r="B102" s="530" t="s">
        <v>196</v>
      </c>
      <c r="C102" s="530"/>
      <c r="D102" s="530"/>
      <c r="E102" s="530"/>
      <c r="F102" s="530"/>
      <c r="G102" s="530"/>
      <c r="H102" s="530"/>
      <c r="I102" s="530"/>
      <c r="J102" s="530"/>
      <c r="K102" s="530"/>
      <c r="L102" s="530"/>
      <c r="M102" s="530"/>
      <c r="AA102" s="653"/>
    </row>
    <row r="103" spans="1:27" ht="10.199999999999999" customHeight="1" x14ac:dyDescent="0.25">
      <c r="B103" s="530"/>
      <c r="C103" s="530"/>
      <c r="D103" s="530"/>
      <c r="E103" s="530"/>
      <c r="F103" s="530"/>
      <c r="G103" s="530"/>
      <c r="H103" s="530"/>
      <c r="I103" s="530"/>
      <c r="J103" s="530"/>
      <c r="K103" s="530"/>
      <c r="L103" s="530"/>
      <c r="M103" s="530"/>
      <c r="AA103" s="653"/>
    </row>
    <row r="104" spans="1:27" ht="10.199999999999999" customHeight="1" x14ac:dyDescent="0.25">
      <c r="AA104" s="653"/>
    </row>
    <row r="105" spans="1:27" ht="10.199999999999999" customHeight="1" x14ac:dyDescent="0.25">
      <c r="AA105" s="653"/>
    </row>
    <row r="106" spans="1:27" ht="10.199999999999999" customHeight="1" x14ac:dyDescent="0.25">
      <c r="AA106" s="653"/>
    </row>
    <row r="107" spans="1:27" ht="10.199999999999999" customHeight="1" x14ac:dyDescent="0.25">
      <c r="AA107" s="653"/>
    </row>
    <row r="108" spans="1:27" ht="10.199999999999999" customHeight="1" x14ac:dyDescent="0.25">
      <c r="AA108" s="653"/>
    </row>
    <row r="109" spans="1:27" ht="10.199999999999999" customHeight="1" x14ac:dyDescent="0.25">
      <c r="AA109" s="653"/>
    </row>
    <row r="110" spans="1:27" ht="10.199999999999999" customHeight="1" x14ac:dyDescent="0.25">
      <c r="AA110" s="653"/>
    </row>
    <row r="111" spans="1:27" ht="10.199999999999999" customHeight="1" x14ac:dyDescent="0.25"/>
    <row r="112" spans="1:27" ht="10.199999999999999" customHeight="1" x14ac:dyDescent="0.25"/>
    <row r="113" ht="10.199999999999999" customHeight="1" x14ac:dyDescent="0.25"/>
    <row r="114" ht="10.199999999999999" customHeight="1" x14ac:dyDescent="0.25"/>
    <row r="115" ht="10.199999999999999" customHeight="1" x14ac:dyDescent="0.25"/>
    <row r="116" ht="10.199999999999999" customHeight="1" x14ac:dyDescent="0.25"/>
    <row r="117" ht="10.199999999999999" customHeight="1" x14ac:dyDescent="0.25"/>
    <row r="118" ht="10.199999999999999" customHeight="1" x14ac:dyDescent="0.25"/>
    <row r="119" ht="10.199999999999999" customHeight="1" x14ac:dyDescent="0.25"/>
    <row r="120" ht="10.199999999999999" customHeight="1" x14ac:dyDescent="0.25"/>
    <row r="121" ht="10.199999999999999" customHeight="1" x14ac:dyDescent="0.25"/>
    <row r="122" ht="10.199999999999999" customHeight="1" x14ac:dyDescent="0.25"/>
    <row r="123" ht="10.199999999999999" customHeight="1" x14ac:dyDescent="0.25"/>
    <row r="124" ht="10.199999999999999" customHeight="1" x14ac:dyDescent="0.25"/>
    <row r="125" ht="10.199999999999999" customHeight="1" x14ac:dyDescent="0.25"/>
    <row r="126" ht="10.199999999999999" customHeight="1" x14ac:dyDescent="0.25"/>
    <row r="127" ht="10.199999999999999" customHeight="1" x14ac:dyDescent="0.25"/>
    <row r="128" ht="10.199999999999999" customHeight="1" x14ac:dyDescent="0.25"/>
  </sheetData>
  <sheetProtection algorithmName="SHA-512" hashValue="keYaH5ZicoDBabnZngQ7gstOnb1HmPH7789ceOP6hDP3PqhMPBYr4VyURZuQrOKPsFGwr85/smNki/PG6FcC+Q==" saltValue="IcmNqO6pACkat/Q2MxltLQ==" spinCount="100000" sheet="1" objects="1" scenarios="1" selectLockedCells="1"/>
  <mergeCells count="136">
    <mergeCell ref="H93:N94"/>
    <mergeCell ref="E93:G94"/>
    <mergeCell ref="T93:V94"/>
    <mergeCell ref="B98:J99"/>
    <mergeCell ref="B100:M101"/>
    <mergeCell ref="B102:M103"/>
    <mergeCell ref="B8:Y9"/>
    <mergeCell ref="B87:F88"/>
    <mergeCell ref="G87:P88"/>
    <mergeCell ref="B93:D94"/>
    <mergeCell ref="P93:S94"/>
    <mergeCell ref="B63:B65"/>
    <mergeCell ref="C63:I65"/>
    <mergeCell ref="J63:N65"/>
    <mergeCell ref="O63:Q65"/>
    <mergeCell ref="R63:V65"/>
    <mergeCell ref="W63:W65"/>
    <mergeCell ref="B60:B62"/>
    <mergeCell ref="C60:I62"/>
    <mergeCell ref="J60:N62"/>
    <mergeCell ref="O60:Q62"/>
    <mergeCell ref="R60:V62"/>
    <mergeCell ref="W60:W62"/>
    <mergeCell ref="B57:B59"/>
    <mergeCell ref="AB89:AC89"/>
    <mergeCell ref="B80:G81"/>
    <mergeCell ref="J80:O81"/>
    <mergeCell ref="R80:W81"/>
    <mergeCell ref="B83:G83"/>
    <mergeCell ref="J83:O83"/>
    <mergeCell ref="R83:W83"/>
    <mergeCell ref="J67:L68"/>
    <mergeCell ref="C70:H71"/>
    <mergeCell ref="J70:L71"/>
    <mergeCell ref="N70:P71"/>
    <mergeCell ref="C74:H75"/>
    <mergeCell ref="J74:L75"/>
    <mergeCell ref="N74:P75"/>
    <mergeCell ref="B89:F90"/>
    <mergeCell ref="G89:I90"/>
    <mergeCell ref="J89:J90"/>
    <mergeCell ref="K89:M90"/>
    <mergeCell ref="N89:O90"/>
    <mergeCell ref="AA1:AA110"/>
    <mergeCell ref="C57:I59"/>
    <mergeCell ref="J57:N59"/>
    <mergeCell ref="O57:Q59"/>
    <mergeCell ref="R57:V59"/>
    <mergeCell ref="W57:W59"/>
    <mergeCell ref="B54:B56"/>
    <mergeCell ref="C54:I56"/>
    <mergeCell ref="J54:N56"/>
    <mergeCell ref="O54:Q56"/>
    <mergeCell ref="R54:V56"/>
    <mergeCell ref="W54:W56"/>
    <mergeCell ref="B51:B53"/>
    <mergeCell ref="C51:I53"/>
    <mergeCell ref="J51:N53"/>
    <mergeCell ref="O51:Q53"/>
    <mergeCell ref="R51:V53"/>
    <mergeCell ref="W51:W53"/>
    <mergeCell ref="B48:B50"/>
    <mergeCell ref="C48:I50"/>
    <mergeCell ref="J48:N50"/>
    <mergeCell ref="O48:Q50"/>
    <mergeCell ref="R48:V50"/>
    <mergeCell ref="W48:W50"/>
    <mergeCell ref="B45:B47"/>
    <mergeCell ref="C45:I47"/>
    <mergeCell ref="J45:N47"/>
    <mergeCell ref="O45:Q47"/>
    <mergeCell ref="R45:V47"/>
    <mergeCell ref="W45:W47"/>
    <mergeCell ref="B42:B44"/>
    <mergeCell ref="C42:I44"/>
    <mergeCell ref="J42:N44"/>
    <mergeCell ref="O42:Q44"/>
    <mergeCell ref="R42:V44"/>
    <mergeCell ref="W42:W44"/>
    <mergeCell ref="B39:B41"/>
    <mergeCell ref="C39:I41"/>
    <mergeCell ref="J39:N41"/>
    <mergeCell ref="O39:Q41"/>
    <mergeCell ref="R39:V41"/>
    <mergeCell ref="W39:W41"/>
    <mergeCell ref="B36:B38"/>
    <mergeCell ref="C36:I38"/>
    <mergeCell ref="J36:N38"/>
    <mergeCell ref="O36:Q38"/>
    <mergeCell ref="R36:V38"/>
    <mergeCell ref="W36:W38"/>
    <mergeCell ref="B14:Y16"/>
    <mergeCell ref="B18:D19"/>
    <mergeCell ref="E18:L19"/>
    <mergeCell ref="B33:B35"/>
    <mergeCell ref="C33:I35"/>
    <mergeCell ref="J33:N35"/>
    <mergeCell ref="O33:Q35"/>
    <mergeCell ref="R33:V35"/>
    <mergeCell ref="W33:W35"/>
    <mergeCell ref="B30:B32"/>
    <mergeCell ref="C30:I32"/>
    <mergeCell ref="J30:N32"/>
    <mergeCell ref="O30:Q32"/>
    <mergeCell ref="R30:V32"/>
    <mergeCell ref="W30:W32"/>
    <mergeCell ref="C27:I29"/>
    <mergeCell ref="J27:N29"/>
    <mergeCell ref="O27:Q29"/>
    <mergeCell ref="R27:V29"/>
    <mergeCell ref="J24:N26"/>
    <mergeCell ref="O24:Q26"/>
    <mergeCell ref="B12:Y13"/>
    <mergeCell ref="B21:B23"/>
    <mergeCell ref="C21:I23"/>
    <mergeCell ref="J21:N23"/>
    <mergeCell ref="O21:Q23"/>
    <mergeCell ref="R21:V23"/>
    <mergeCell ref="W21:W23"/>
    <mergeCell ref="B27:B29"/>
    <mergeCell ref="R24:V26"/>
    <mergeCell ref="W24:W26"/>
    <mergeCell ref="Q18:U19"/>
    <mergeCell ref="V18:V19"/>
    <mergeCell ref="W27:W29"/>
    <mergeCell ref="B24:B26"/>
    <mergeCell ref="C24:I26"/>
    <mergeCell ref="B2:C3"/>
    <mergeCell ref="E2:G3"/>
    <mergeCell ref="I2:S3"/>
    <mergeCell ref="V2:Y3"/>
    <mergeCell ref="B4:D4"/>
    <mergeCell ref="E4:G4"/>
    <mergeCell ref="I4:S4"/>
    <mergeCell ref="V4:Y5"/>
    <mergeCell ref="B10:Y11"/>
  </mergeCells>
  <pageMargins left="0.7" right="0.7" top="0.78740157499999996" bottom="0.78740157499999996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BCD13F"/>
  </sheetPr>
  <dimension ref="A1:AL159"/>
  <sheetViews>
    <sheetView showGridLines="0" zoomScaleNormal="100" workbookViewId="0">
      <selection activeCell="F30" sqref="F30"/>
    </sheetView>
  </sheetViews>
  <sheetFormatPr baseColWidth="10" defaultRowHeight="13.2" x14ac:dyDescent="0.25"/>
  <cols>
    <col min="1" max="26" width="4.6640625" customWidth="1"/>
    <col min="27" max="27" width="6.109375" customWidth="1"/>
  </cols>
  <sheetData>
    <row r="1" spans="1:29" ht="10.199999999999999" customHeight="1" x14ac:dyDescent="0.25">
      <c r="A1" s="319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B1" s="508" t="s">
        <v>466</v>
      </c>
      <c r="AC1" s="411"/>
    </row>
    <row r="2" spans="1:29" ht="10.199999999999999" customHeight="1" x14ac:dyDescent="0.25">
      <c r="A2" s="319"/>
      <c r="B2" s="145"/>
      <c r="C2" s="311"/>
      <c r="D2" s="51"/>
      <c r="E2" s="140"/>
      <c r="F2" s="320"/>
      <c r="G2" s="320"/>
      <c r="H2" s="319"/>
      <c r="I2" s="140"/>
      <c r="J2" s="15"/>
      <c r="K2" s="15"/>
      <c r="L2" s="15"/>
      <c r="M2" s="15"/>
      <c r="N2" s="15"/>
      <c r="O2" s="15"/>
      <c r="P2" s="15"/>
      <c r="Q2" s="15"/>
      <c r="R2" s="15"/>
      <c r="S2" s="15"/>
      <c r="T2" s="319"/>
      <c r="U2" s="319"/>
      <c r="V2" s="308"/>
      <c r="W2" s="119"/>
      <c r="X2" s="119"/>
      <c r="Y2" s="119"/>
      <c r="Z2" s="319"/>
      <c r="AB2" s="508"/>
      <c r="AC2" s="411"/>
    </row>
    <row r="3" spans="1:29" ht="10.199999999999999" customHeight="1" x14ac:dyDescent="0.25">
      <c r="A3" s="319"/>
      <c r="B3" s="311"/>
      <c r="C3" s="311"/>
      <c r="D3" s="319"/>
      <c r="E3" s="320"/>
      <c r="F3" s="320"/>
      <c r="G3" s="320"/>
      <c r="H3" s="319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319"/>
      <c r="U3" s="319"/>
      <c r="V3" s="119"/>
      <c r="W3" s="119"/>
      <c r="X3" s="119"/>
      <c r="Y3" s="119"/>
      <c r="Z3" s="319"/>
      <c r="AB3" s="508"/>
      <c r="AC3" s="411"/>
    </row>
    <row r="4" spans="1:29" ht="10.199999999999999" customHeight="1" x14ac:dyDescent="0.25">
      <c r="A4" s="319"/>
      <c r="B4" s="146"/>
      <c r="C4" s="146"/>
      <c r="D4" s="146"/>
      <c r="E4" s="111"/>
      <c r="F4" s="317"/>
      <c r="G4" s="317"/>
      <c r="H4" s="319"/>
      <c r="I4" s="111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9"/>
      <c r="U4" s="319"/>
      <c r="V4" s="319"/>
      <c r="W4" s="319"/>
      <c r="X4" s="319"/>
      <c r="Y4" s="319"/>
      <c r="Z4" s="319"/>
      <c r="AB4" s="508"/>
      <c r="AC4" s="411"/>
    </row>
    <row r="5" spans="1:29" ht="10.199999999999999" customHeight="1" x14ac:dyDescent="0.25">
      <c r="A5" s="319"/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B5" s="508"/>
      <c r="AC5" s="411"/>
    </row>
    <row r="6" spans="1:29" ht="9.6" customHeight="1" x14ac:dyDescent="0.25">
      <c r="A6" s="319"/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B6" s="508"/>
      <c r="AC6" s="411"/>
    </row>
    <row r="7" spans="1:29" ht="10.199999999999999" customHeight="1" x14ac:dyDescent="0.3">
      <c r="A7" s="319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B7" s="508"/>
      <c r="AC7" s="411"/>
    </row>
    <row r="8" spans="1:29" ht="10.199999999999999" customHeight="1" x14ac:dyDescent="0.25">
      <c r="A8" s="319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54"/>
      <c r="AB8" s="508"/>
      <c r="AC8" s="411"/>
    </row>
    <row r="9" spans="1:29" ht="10.199999999999999" customHeight="1" x14ac:dyDescent="0.25">
      <c r="A9" s="319"/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55"/>
      <c r="AB9" s="508"/>
      <c r="AC9" s="411"/>
    </row>
    <row r="10" spans="1:29" ht="10.199999999999999" customHeight="1" x14ac:dyDescent="0.25">
      <c r="A10" s="319"/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55"/>
      <c r="AB10" s="508"/>
      <c r="AC10" s="411"/>
    </row>
    <row r="11" spans="1:29" ht="10.199999999999999" customHeight="1" x14ac:dyDescent="0.25">
      <c r="A11" s="319"/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56"/>
      <c r="AB11" s="508"/>
      <c r="AC11" s="411"/>
    </row>
    <row r="12" spans="1:29" ht="10.199999999999999" customHeight="1" x14ac:dyDescent="0.25">
      <c r="A12" s="319"/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56"/>
      <c r="AB12" s="508"/>
      <c r="AC12" s="411"/>
    </row>
    <row r="13" spans="1:29" ht="10.199999999999999" customHeight="1" x14ac:dyDescent="0.25">
      <c r="A13" s="319"/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56"/>
      <c r="AB13" s="508"/>
      <c r="AC13" s="411"/>
    </row>
    <row r="14" spans="1:29" ht="10.199999999999999" customHeight="1" x14ac:dyDescent="0.25">
      <c r="A14" s="319"/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56"/>
      <c r="AB14" s="508"/>
      <c r="AC14" s="411"/>
    </row>
    <row r="15" spans="1:29" ht="10.199999999999999" customHeight="1" x14ac:dyDescent="0.25">
      <c r="A15" s="15"/>
      <c r="B15" s="57"/>
      <c r="C15" s="121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15"/>
      <c r="Q15" s="58"/>
      <c r="R15" s="15"/>
      <c r="S15" s="15"/>
      <c r="T15" s="15"/>
      <c r="U15" s="15"/>
      <c r="V15" s="15"/>
      <c r="W15" s="58"/>
      <c r="X15" s="15"/>
      <c r="Y15" s="15"/>
      <c r="Z15" s="58"/>
      <c r="AB15" s="508"/>
      <c r="AC15" s="411"/>
    </row>
    <row r="16" spans="1:29" ht="10.199999999999999" customHeight="1" x14ac:dyDescent="0.25">
      <c r="A16" s="15"/>
      <c r="B16" s="57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B16" s="508"/>
      <c r="AC16" s="411"/>
    </row>
    <row r="17" spans="1:29" ht="10.199999999999999" customHeight="1" x14ac:dyDescent="0.25">
      <c r="A17" s="319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B17" s="508"/>
      <c r="AC17" s="411"/>
    </row>
    <row r="18" spans="1:29" ht="10.199999999999999" customHeight="1" x14ac:dyDescent="0.25">
      <c r="A18" s="59"/>
      <c r="B18" s="320"/>
      <c r="C18" s="196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15"/>
      <c r="AB18" s="508"/>
      <c r="AC18" s="411"/>
    </row>
    <row r="19" spans="1:29" ht="10.199999999999999" customHeight="1" x14ac:dyDescent="0.25">
      <c r="A19" s="59"/>
      <c r="B19" s="531" t="s">
        <v>27</v>
      </c>
      <c r="C19" s="510"/>
      <c r="D19" s="510"/>
      <c r="E19" s="510"/>
      <c r="F19" s="510"/>
      <c r="G19" s="510"/>
      <c r="H19" s="510"/>
      <c r="I19" s="510"/>
      <c r="J19" s="510"/>
      <c r="K19" s="510"/>
      <c r="L19" s="510"/>
      <c r="M19" s="510"/>
      <c r="N19" s="320"/>
      <c r="O19" s="15"/>
      <c r="P19" s="15"/>
      <c r="Q19" s="15"/>
      <c r="R19" s="58"/>
      <c r="S19" s="15"/>
      <c r="T19" s="15"/>
      <c r="U19" s="15"/>
      <c r="V19" s="15"/>
      <c r="W19" s="15"/>
      <c r="X19" s="58"/>
      <c r="Y19" s="15"/>
      <c r="Z19" s="15"/>
      <c r="AB19" s="508"/>
      <c r="AC19" s="411"/>
    </row>
    <row r="20" spans="1:29" ht="10.199999999999999" customHeight="1" x14ac:dyDescent="0.25">
      <c r="A20" s="59"/>
      <c r="B20" s="510"/>
      <c r="C20" s="510"/>
      <c r="D20" s="510"/>
      <c r="E20" s="510"/>
      <c r="F20" s="510"/>
      <c r="G20" s="510"/>
      <c r="H20" s="510"/>
      <c r="I20" s="510"/>
      <c r="J20" s="510"/>
      <c r="K20" s="510"/>
      <c r="L20" s="510"/>
      <c r="M20" s="510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B20" s="508"/>
      <c r="AC20" s="411"/>
    </row>
    <row r="21" spans="1:29" ht="10.199999999999999" customHeight="1" x14ac:dyDescent="0.25">
      <c r="A21" s="59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B21" s="508"/>
      <c r="AC21" s="411"/>
    </row>
    <row r="22" spans="1:29" ht="10.199999999999999" customHeight="1" x14ac:dyDescent="0.25">
      <c r="A22" s="59"/>
      <c r="C22" s="509" t="s">
        <v>348</v>
      </c>
      <c r="D22" s="510"/>
      <c r="E22" s="510"/>
      <c r="F22" s="510"/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510"/>
      <c r="R22" s="510"/>
      <c r="S22" s="510"/>
      <c r="T22" s="510"/>
      <c r="U22" s="510"/>
      <c r="V22" s="510"/>
      <c r="W22" s="510"/>
      <c r="X22" s="510"/>
      <c r="Y22" s="510"/>
      <c r="Z22" s="510"/>
      <c r="AA22" s="510"/>
      <c r="AB22" s="508"/>
      <c r="AC22" s="411"/>
    </row>
    <row r="23" spans="1:29" ht="10.199999999999999" customHeight="1" x14ac:dyDescent="0.25">
      <c r="A23" s="59"/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  <c r="Q23" s="510"/>
      <c r="R23" s="510"/>
      <c r="S23" s="510"/>
      <c r="T23" s="510"/>
      <c r="U23" s="510"/>
      <c r="V23" s="510"/>
      <c r="W23" s="510"/>
      <c r="X23" s="510"/>
      <c r="Y23" s="510"/>
      <c r="Z23" s="510"/>
      <c r="AA23" s="510"/>
      <c r="AB23" s="508"/>
      <c r="AC23" s="411"/>
    </row>
    <row r="24" spans="1:29" ht="10.199999999999999" customHeight="1" x14ac:dyDescent="0.25">
      <c r="A24" s="59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508"/>
      <c r="AC24" s="411"/>
    </row>
    <row r="25" spans="1:29" ht="10.199999999999999" customHeight="1" x14ac:dyDescent="0.25">
      <c r="A25" s="59"/>
      <c r="C25" s="509" t="s">
        <v>349</v>
      </c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08"/>
      <c r="AC25" s="411"/>
    </row>
    <row r="26" spans="1:29" ht="10.199999999999999" customHeight="1" x14ac:dyDescent="0.25">
      <c r="A26" s="59"/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  <c r="Q26" s="510"/>
      <c r="R26" s="510"/>
      <c r="S26" s="510"/>
      <c r="T26" s="510"/>
      <c r="U26" s="510"/>
      <c r="V26" s="510"/>
      <c r="W26" s="510"/>
      <c r="X26" s="510"/>
      <c r="Y26" s="510"/>
      <c r="Z26" s="510"/>
      <c r="AA26" s="510"/>
      <c r="AB26" s="508"/>
      <c r="AC26" s="411"/>
    </row>
    <row r="27" spans="1:29" ht="10.199999999999999" customHeight="1" x14ac:dyDescent="0.25">
      <c r="A27" s="59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508"/>
      <c r="AC27" s="411"/>
    </row>
    <row r="28" spans="1:29" ht="10.199999999999999" customHeight="1" x14ac:dyDescent="0.25">
      <c r="A28" s="59"/>
      <c r="C28" s="509" t="s">
        <v>493</v>
      </c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  <c r="Q28" s="510"/>
      <c r="R28" s="510"/>
      <c r="S28" s="510"/>
      <c r="T28" s="510"/>
      <c r="U28" s="510"/>
      <c r="V28" s="510"/>
      <c r="W28" s="510"/>
      <c r="X28" s="510"/>
      <c r="Y28" s="510"/>
      <c r="Z28" s="510"/>
      <c r="AA28" s="510"/>
      <c r="AB28" s="508"/>
      <c r="AC28" s="411"/>
    </row>
    <row r="29" spans="1:29" ht="10.199999999999999" customHeight="1" x14ac:dyDescent="0.25">
      <c r="A29" s="59"/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0"/>
      <c r="X29" s="510"/>
      <c r="Y29" s="510"/>
      <c r="Z29" s="510"/>
      <c r="AA29" s="510"/>
      <c r="AB29" s="508"/>
      <c r="AC29" s="411"/>
    </row>
    <row r="30" spans="1:29" ht="10.199999999999999" customHeight="1" x14ac:dyDescent="0.25">
      <c r="A30" s="59"/>
      <c r="C30" s="304"/>
      <c r="D30" s="343"/>
      <c r="E30" s="343"/>
      <c r="F30" s="343"/>
      <c r="G30" s="343"/>
      <c r="H30" s="343"/>
      <c r="I30" s="343"/>
      <c r="J30" s="304"/>
      <c r="K30" s="304"/>
      <c r="L30" s="304"/>
      <c r="M30" s="61"/>
      <c r="N30" s="320"/>
      <c r="O30" s="308"/>
      <c r="P30" s="320"/>
      <c r="Q30" s="320"/>
      <c r="R30" s="320"/>
      <c r="S30" s="320"/>
      <c r="T30" s="320"/>
      <c r="U30" s="320"/>
      <c r="V30" s="320"/>
      <c r="W30" s="320"/>
      <c r="X30" s="198"/>
      <c r="Y30" s="320"/>
      <c r="Z30" s="320"/>
      <c r="AA30" s="304"/>
      <c r="AB30" s="508"/>
      <c r="AC30" s="411"/>
    </row>
    <row r="31" spans="1:29" ht="10.199999999999999" customHeight="1" x14ac:dyDescent="0.25">
      <c r="A31" s="59"/>
      <c r="C31" s="509" t="s">
        <v>494</v>
      </c>
      <c r="D31" s="510"/>
      <c r="E31" s="510"/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/>
      <c r="V31" s="510"/>
      <c r="W31" s="510"/>
      <c r="X31" s="510"/>
      <c r="Y31" s="510"/>
      <c r="Z31" s="510"/>
      <c r="AA31" s="510"/>
      <c r="AB31" s="508"/>
      <c r="AC31" s="411"/>
    </row>
    <row r="32" spans="1:29" ht="10.199999999999999" customHeight="1" x14ac:dyDescent="0.25">
      <c r="A32" s="59"/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08"/>
      <c r="AC32" s="411"/>
    </row>
    <row r="33" spans="1:29" ht="10.199999999999999" customHeight="1" x14ac:dyDescent="0.25">
      <c r="A33" s="59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508"/>
      <c r="AC33" s="411"/>
    </row>
    <row r="34" spans="1:29" ht="10.199999999999999" customHeight="1" x14ac:dyDescent="0.25">
      <c r="A34" s="59"/>
      <c r="C34" s="509" t="s">
        <v>533</v>
      </c>
      <c r="D34" s="510"/>
      <c r="E34" s="510"/>
      <c r="F34" s="510"/>
      <c r="G34" s="510"/>
      <c r="H34" s="510"/>
      <c r="I34" s="510"/>
      <c r="J34" s="510"/>
      <c r="K34" s="510"/>
      <c r="L34" s="510"/>
      <c r="M34" s="510"/>
      <c r="N34" s="510"/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/>
      <c r="AB34" s="508"/>
      <c r="AC34" s="411"/>
    </row>
    <row r="35" spans="1:29" ht="10.199999999999999" customHeight="1" x14ac:dyDescent="0.25">
      <c r="A35" s="59"/>
      <c r="C35" s="510"/>
      <c r="D35" s="510"/>
      <c r="E35" s="510"/>
      <c r="F35" s="510"/>
      <c r="G35" s="510"/>
      <c r="H35" s="510"/>
      <c r="I35" s="510"/>
      <c r="J35" s="510"/>
      <c r="K35" s="510"/>
      <c r="L35" s="510"/>
      <c r="M35" s="510"/>
      <c r="N35" s="510"/>
      <c r="O35" s="510"/>
      <c r="P35" s="510"/>
      <c r="Q35" s="510"/>
      <c r="R35" s="510"/>
      <c r="S35" s="510"/>
      <c r="T35" s="510"/>
      <c r="U35" s="510"/>
      <c r="V35" s="510"/>
      <c r="W35" s="510"/>
      <c r="X35" s="510"/>
      <c r="Y35" s="510"/>
      <c r="Z35" s="510"/>
      <c r="AA35" s="510"/>
      <c r="AB35" s="508"/>
      <c r="AC35" s="312"/>
    </row>
    <row r="36" spans="1:29" ht="10.199999999999999" customHeight="1" x14ac:dyDescent="0.25">
      <c r="A36" s="59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508"/>
      <c r="AC36" s="312"/>
    </row>
    <row r="37" spans="1:29" ht="10.199999999999999" customHeight="1" x14ac:dyDescent="0.25">
      <c r="A37" s="59"/>
      <c r="B37" s="532" t="s">
        <v>350</v>
      </c>
      <c r="C37" s="503"/>
      <c r="D37" s="503"/>
      <c r="E37" s="503"/>
      <c r="F37" s="503"/>
      <c r="G37" s="503"/>
      <c r="H37" s="503"/>
      <c r="I37" s="503"/>
      <c r="J37" s="503"/>
      <c r="K37" s="503"/>
      <c r="L37" s="503"/>
      <c r="M37" s="503"/>
      <c r="N37" s="503"/>
      <c r="O37" s="503"/>
      <c r="P37" s="503"/>
      <c r="Q37" s="503"/>
      <c r="R37" s="503"/>
      <c r="S37" s="503"/>
      <c r="T37" s="503"/>
      <c r="U37" s="503"/>
      <c r="V37" s="503"/>
      <c r="W37" s="503"/>
      <c r="X37" s="503"/>
      <c r="Y37" s="503"/>
      <c r="Z37" s="503"/>
      <c r="AA37" s="503"/>
      <c r="AB37" s="508"/>
      <c r="AC37" s="411"/>
    </row>
    <row r="38" spans="1:29" ht="10.199999999999999" customHeight="1" x14ac:dyDescent="0.25">
      <c r="A38" s="59"/>
      <c r="B38" s="503"/>
      <c r="C38" s="503"/>
      <c r="D38" s="503"/>
      <c r="E38" s="503"/>
      <c r="F38" s="503"/>
      <c r="G38" s="503"/>
      <c r="H38" s="503"/>
      <c r="I38" s="503"/>
      <c r="J38" s="503"/>
      <c r="K38" s="503"/>
      <c r="L38" s="503"/>
      <c r="M38" s="503"/>
      <c r="N38" s="503"/>
      <c r="O38" s="503"/>
      <c r="P38" s="503"/>
      <c r="Q38" s="503"/>
      <c r="R38" s="503"/>
      <c r="S38" s="503"/>
      <c r="T38" s="503"/>
      <c r="U38" s="503"/>
      <c r="V38" s="503"/>
      <c r="W38" s="503"/>
      <c r="X38" s="503"/>
      <c r="Y38" s="503"/>
      <c r="Z38" s="503"/>
      <c r="AA38" s="503"/>
      <c r="AB38" s="508"/>
      <c r="AC38" s="411"/>
    </row>
    <row r="39" spans="1:29" ht="10.199999999999999" customHeight="1" x14ac:dyDescent="0.25">
      <c r="A39" s="59"/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508"/>
      <c r="AC39" s="411"/>
    </row>
    <row r="40" spans="1:29" ht="10.199999999999999" customHeight="1" x14ac:dyDescent="0.35">
      <c r="A40" s="59"/>
      <c r="B40" s="300"/>
      <c r="C40" s="521" t="s">
        <v>352</v>
      </c>
      <c r="D40" s="510"/>
      <c r="E40" s="510"/>
      <c r="F40" s="510"/>
      <c r="G40" s="510"/>
      <c r="H40" s="510"/>
      <c r="I40" s="510"/>
      <c r="J40" s="510"/>
      <c r="K40" s="510"/>
      <c r="L40" s="510"/>
      <c r="M40" s="510"/>
      <c r="N40" s="510"/>
      <c r="O40" s="510"/>
      <c r="P40" s="510"/>
      <c r="Q40" s="510"/>
      <c r="R40" s="510"/>
      <c r="S40" s="510"/>
      <c r="T40" s="510"/>
      <c r="U40" s="510"/>
      <c r="V40" s="510"/>
      <c r="W40" s="510"/>
      <c r="X40" s="510"/>
      <c r="Y40" s="510"/>
      <c r="Z40" s="510"/>
      <c r="AA40" s="510"/>
      <c r="AB40" s="508"/>
      <c r="AC40" s="411"/>
    </row>
    <row r="41" spans="1:29" ht="10.199999999999999" customHeight="1" x14ac:dyDescent="0.25">
      <c r="A41" s="59"/>
      <c r="C41" s="510"/>
      <c r="D41" s="510"/>
      <c r="E41" s="510"/>
      <c r="F41" s="510"/>
      <c r="G41" s="510"/>
      <c r="H41" s="510"/>
      <c r="I41" s="510"/>
      <c r="J41" s="510"/>
      <c r="K41" s="510"/>
      <c r="L41" s="510"/>
      <c r="M41" s="510"/>
      <c r="N41" s="510"/>
      <c r="O41" s="510"/>
      <c r="P41" s="510"/>
      <c r="Q41" s="510"/>
      <c r="R41" s="510"/>
      <c r="S41" s="510"/>
      <c r="T41" s="510"/>
      <c r="U41" s="510"/>
      <c r="V41" s="510"/>
      <c r="W41" s="510"/>
      <c r="X41" s="510"/>
      <c r="Y41" s="510"/>
      <c r="Z41" s="510"/>
      <c r="AA41" s="510"/>
      <c r="AB41" s="508"/>
      <c r="AC41" s="411"/>
    </row>
    <row r="42" spans="1:29" ht="10.199999999999999" customHeight="1" x14ac:dyDescent="0.25">
      <c r="A42" s="59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  <c r="AB42" s="508"/>
      <c r="AC42" s="411"/>
    </row>
    <row r="43" spans="1:29" ht="10.199999999999999" customHeight="1" x14ac:dyDescent="0.25">
      <c r="A43" s="59"/>
      <c r="C43" s="521" t="s">
        <v>438</v>
      </c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510"/>
      <c r="R43" s="510"/>
      <c r="S43" s="510"/>
      <c r="T43" s="510"/>
      <c r="U43" s="510"/>
      <c r="V43" s="510"/>
      <c r="W43" s="510"/>
      <c r="X43" s="510"/>
      <c r="Y43" s="510"/>
      <c r="Z43" s="510"/>
      <c r="AA43" s="510"/>
      <c r="AB43" s="508"/>
      <c r="AC43" s="411"/>
    </row>
    <row r="44" spans="1:29" ht="10.199999999999999" customHeight="1" x14ac:dyDescent="0.25">
      <c r="A44" s="59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  <c r="Q44" s="510"/>
      <c r="R44" s="510"/>
      <c r="S44" s="510"/>
      <c r="T44" s="510"/>
      <c r="U44" s="510"/>
      <c r="V44" s="510"/>
      <c r="W44" s="510"/>
      <c r="X44" s="510"/>
      <c r="Y44" s="510"/>
      <c r="Z44" s="510"/>
      <c r="AA44" s="510"/>
      <c r="AB44" s="508"/>
      <c r="AC44" s="411"/>
    </row>
    <row r="45" spans="1:29" ht="10.199999999999999" customHeight="1" x14ac:dyDescent="0.25">
      <c r="A45" s="59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508"/>
      <c r="AC45" s="411"/>
    </row>
    <row r="46" spans="1:29" ht="10.199999999999999" customHeight="1" x14ac:dyDescent="0.25">
      <c r="A46" s="59"/>
      <c r="C46" s="509" t="s">
        <v>351</v>
      </c>
      <c r="D46" s="510"/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P46" s="510"/>
      <c r="Q46" s="510"/>
      <c r="R46" s="510"/>
      <c r="S46" s="510"/>
      <c r="T46" s="510"/>
      <c r="U46" s="510"/>
      <c r="V46" s="510"/>
      <c r="W46" s="510"/>
      <c r="X46" s="510"/>
      <c r="Y46" s="510"/>
      <c r="Z46" s="510"/>
      <c r="AA46" s="510"/>
      <c r="AB46" s="508"/>
      <c r="AC46" s="411"/>
    </row>
    <row r="47" spans="1:29" ht="10.199999999999999" customHeight="1" x14ac:dyDescent="0.25">
      <c r="A47" s="59"/>
      <c r="C47" s="510"/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  <c r="Q47" s="510"/>
      <c r="R47" s="510"/>
      <c r="S47" s="510"/>
      <c r="T47" s="510"/>
      <c r="U47" s="510"/>
      <c r="V47" s="510"/>
      <c r="W47" s="510"/>
      <c r="X47" s="510"/>
      <c r="Y47" s="510"/>
      <c r="Z47" s="510"/>
      <c r="AA47" s="510"/>
      <c r="AB47" s="508"/>
      <c r="AC47" s="411"/>
    </row>
    <row r="48" spans="1:29" ht="10.199999999999999" customHeight="1" x14ac:dyDescent="0.25">
      <c r="A48" s="59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508"/>
      <c r="AC48" s="411"/>
    </row>
    <row r="49" spans="1:29" ht="10.199999999999999" customHeight="1" x14ac:dyDescent="0.25">
      <c r="A49" s="59"/>
      <c r="C49" s="509" t="s">
        <v>353</v>
      </c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R49" s="530"/>
      <c r="S49" s="530"/>
      <c r="T49" s="530"/>
      <c r="U49" s="530"/>
      <c r="V49" s="530"/>
      <c r="W49" s="530"/>
      <c r="X49" s="530"/>
      <c r="Y49" s="530"/>
      <c r="Z49" s="530"/>
      <c r="AA49" s="530"/>
      <c r="AB49" s="508"/>
      <c r="AC49" s="411"/>
    </row>
    <row r="50" spans="1:29" ht="10.199999999999999" customHeight="1" x14ac:dyDescent="0.25">
      <c r="A50" s="59"/>
      <c r="C50" s="530"/>
      <c r="D50" s="530"/>
      <c r="E50" s="530"/>
      <c r="F50" s="530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30"/>
      <c r="X50" s="530"/>
      <c r="Y50" s="530"/>
      <c r="Z50" s="530"/>
      <c r="AA50" s="530"/>
      <c r="AB50" s="508"/>
      <c r="AC50" s="411"/>
    </row>
    <row r="51" spans="1:29" ht="10.199999999999999" customHeight="1" x14ac:dyDescent="0.25">
      <c r="A51" s="59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309"/>
      <c r="AB51" s="508"/>
      <c r="AC51" s="411"/>
    </row>
    <row r="52" spans="1:29" ht="10.199999999999999" customHeight="1" x14ac:dyDescent="0.25">
      <c r="A52" s="59"/>
      <c r="B52" s="320"/>
      <c r="C52" s="511" t="s">
        <v>361</v>
      </c>
      <c r="D52" s="503"/>
      <c r="E52" s="503"/>
      <c r="F52" s="503"/>
      <c r="G52" s="503"/>
      <c r="H52" s="503"/>
      <c r="I52" s="503"/>
      <c r="J52" s="503"/>
      <c r="K52" s="503"/>
      <c r="L52" s="503"/>
      <c r="M52" s="503"/>
      <c r="N52" s="503"/>
      <c r="O52" s="503"/>
      <c r="P52" s="503"/>
      <c r="Q52" s="503"/>
      <c r="R52" s="503"/>
      <c r="S52" s="503"/>
      <c r="T52" s="503"/>
      <c r="U52" s="503"/>
      <c r="V52" s="503"/>
      <c r="W52" s="503"/>
      <c r="X52" s="503"/>
      <c r="Y52" s="503"/>
      <c r="Z52" s="503"/>
      <c r="AA52" s="503"/>
      <c r="AB52" s="508"/>
      <c r="AC52" s="411"/>
    </row>
    <row r="53" spans="1:29" ht="10.199999999999999" customHeight="1" x14ac:dyDescent="0.25">
      <c r="A53" s="59"/>
      <c r="B53" s="320"/>
      <c r="C53" s="503"/>
      <c r="D53" s="503"/>
      <c r="E53" s="503"/>
      <c r="F53" s="503"/>
      <c r="G53" s="503"/>
      <c r="H53" s="503"/>
      <c r="I53" s="503"/>
      <c r="J53" s="503"/>
      <c r="K53" s="503"/>
      <c r="L53" s="503"/>
      <c r="M53" s="503"/>
      <c r="N53" s="503"/>
      <c r="O53" s="503"/>
      <c r="P53" s="503"/>
      <c r="Q53" s="503"/>
      <c r="R53" s="503"/>
      <c r="S53" s="503"/>
      <c r="T53" s="503"/>
      <c r="U53" s="503"/>
      <c r="V53" s="503"/>
      <c r="W53" s="503"/>
      <c r="X53" s="503"/>
      <c r="Y53" s="503"/>
      <c r="Z53" s="503"/>
      <c r="AA53" s="503"/>
      <c r="AB53" s="508"/>
      <c r="AC53" s="411"/>
    </row>
    <row r="54" spans="1:29" ht="10.199999999999999" customHeight="1" x14ac:dyDescent="0.25">
      <c r="A54" s="59"/>
      <c r="B54" s="320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508"/>
      <c r="AC54" s="411"/>
    </row>
    <row r="55" spans="1:29" ht="10.199999999999999" customHeight="1" x14ac:dyDescent="0.25">
      <c r="A55" s="59"/>
      <c r="B55" s="320"/>
      <c r="C55" s="512" t="s">
        <v>354</v>
      </c>
      <c r="D55" s="503"/>
      <c r="E55" s="503"/>
      <c r="F55" s="503"/>
      <c r="G55" s="503"/>
      <c r="H55" s="503"/>
      <c r="I55" s="503"/>
      <c r="J55" s="503"/>
      <c r="K55" s="503"/>
      <c r="L55" s="503"/>
      <c r="M55" s="503"/>
      <c r="N55" s="503"/>
      <c r="O55" s="503"/>
      <c r="P55" s="503"/>
      <c r="Q55" s="503"/>
      <c r="R55" s="503"/>
      <c r="S55" s="503"/>
      <c r="T55" s="503"/>
      <c r="U55" s="503"/>
      <c r="V55" s="503"/>
      <c r="W55" s="503"/>
      <c r="X55" s="503"/>
      <c r="Y55" s="503"/>
      <c r="Z55" s="503"/>
      <c r="AA55" s="503"/>
      <c r="AB55" s="508"/>
      <c r="AC55" s="411"/>
    </row>
    <row r="56" spans="1:29" ht="10.199999999999999" customHeight="1" x14ac:dyDescent="0.25">
      <c r="A56" s="59"/>
      <c r="B56" s="320"/>
      <c r="C56" s="503"/>
      <c r="D56" s="503"/>
      <c r="E56" s="503"/>
      <c r="F56" s="503"/>
      <c r="G56" s="503"/>
      <c r="H56" s="503"/>
      <c r="I56" s="503"/>
      <c r="J56" s="503"/>
      <c r="K56" s="503"/>
      <c r="L56" s="503"/>
      <c r="M56" s="503"/>
      <c r="N56" s="503"/>
      <c r="O56" s="503"/>
      <c r="P56" s="503"/>
      <c r="Q56" s="503"/>
      <c r="R56" s="503"/>
      <c r="S56" s="503"/>
      <c r="T56" s="503"/>
      <c r="U56" s="503"/>
      <c r="V56" s="503"/>
      <c r="W56" s="503"/>
      <c r="X56" s="503"/>
      <c r="Y56" s="503"/>
      <c r="Z56" s="503"/>
      <c r="AA56" s="503"/>
      <c r="AB56" s="508"/>
      <c r="AC56" s="411"/>
    </row>
    <row r="57" spans="1:29" ht="10.199999999999999" customHeight="1" x14ac:dyDescent="0.25">
      <c r="A57" s="59"/>
      <c r="B57" s="320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508"/>
      <c r="AC57" s="411"/>
    </row>
    <row r="58" spans="1:29" ht="10.199999999999999" customHeight="1" x14ac:dyDescent="0.25">
      <c r="A58" s="59"/>
      <c r="B58" s="320"/>
      <c r="C58" s="511" t="s">
        <v>379</v>
      </c>
      <c r="D58" s="503"/>
      <c r="E58" s="503"/>
      <c r="F58" s="503"/>
      <c r="G58" s="503"/>
      <c r="H58" s="503"/>
      <c r="I58" s="503"/>
      <c r="J58" s="503"/>
      <c r="K58" s="515"/>
      <c r="L58" s="516"/>
      <c r="M58" s="517"/>
      <c r="N58" s="522" t="s">
        <v>380</v>
      </c>
      <c r="O58" s="521" t="s">
        <v>439</v>
      </c>
      <c r="P58" s="521"/>
      <c r="Q58" s="521"/>
      <c r="R58" s="521"/>
      <c r="S58" s="521"/>
      <c r="T58" s="521"/>
      <c r="U58" s="521"/>
      <c r="V58" s="521"/>
      <c r="W58" s="521"/>
      <c r="X58" s="521"/>
      <c r="Y58" s="521"/>
      <c r="Z58" s="521"/>
      <c r="AA58" s="303"/>
      <c r="AB58" s="508"/>
      <c r="AC58" s="411"/>
    </row>
    <row r="59" spans="1:29" ht="10.199999999999999" customHeight="1" x14ac:dyDescent="0.25">
      <c r="A59" s="59"/>
      <c r="B59" s="320"/>
      <c r="C59" s="503"/>
      <c r="D59" s="503"/>
      <c r="E59" s="503"/>
      <c r="F59" s="503"/>
      <c r="G59" s="503"/>
      <c r="H59" s="503"/>
      <c r="I59" s="503"/>
      <c r="J59" s="503"/>
      <c r="K59" s="518"/>
      <c r="L59" s="519"/>
      <c r="M59" s="520"/>
      <c r="N59" s="522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1"/>
      <c r="Z59" s="521"/>
      <c r="AA59" s="303"/>
      <c r="AB59" s="508"/>
      <c r="AC59" s="411"/>
    </row>
    <row r="60" spans="1:29" ht="10.199999999999999" customHeight="1" x14ac:dyDescent="0.25">
      <c r="A60" s="59"/>
      <c r="B60" s="320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508"/>
      <c r="AC60" s="411"/>
    </row>
    <row r="61" spans="1:29" ht="10.199999999999999" customHeight="1" x14ac:dyDescent="0.4">
      <c r="A61" s="59"/>
      <c r="B61" s="320"/>
      <c r="C61" s="305"/>
      <c r="D61" s="303"/>
      <c r="E61" s="303"/>
      <c r="F61" s="303"/>
      <c r="G61" s="303"/>
      <c r="H61" s="303"/>
      <c r="I61" s="303"/>
      <c r="J61" s="303"/>
      <c r="K61" s="523"/>
      <c r="L61" s="524"/>
      <c r="M61" s="525"/>
      <c r="N61" s="522" t="s">
        <v>380</v>
      </c>
      <c r="O61" s="521" t="s">
        <v>440</v>
      </c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303"/>
      <c r="AB61" s="508"/>
      <c r="AC61" s="411"/>
    </row>
    <row r="62" spans="1:29" ht="10.199999999999999" customHeight="1" x14ac:dyDescent="0.25">
      <c r="A62" s="59"/>
      <c r="B62" s="320"/>
      <c r="C62" s="303"/>
      <c r="D62" s="303"/>
      <c r="E62" s="303"/>
      <c r="F62" s="303"/>
      <c r="G62" s="303"/>
      <c r="H62" s="303"/>
      <c r="I62" s="303"/>
      <c r="J62" s="303"/>
      <c r="K62" s="526"/>
      <c r="L62" s="527"/>
      <c r="M62" s="528"/>
      <c r="N62" s="522"/>
      <c r="O62" s="521"/>
      <c r="P62" s="521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303"/>
      <c r="AB62" s="508"/>
      <c r="AC62" s="411"/>
    </row>
    <row r="63" spans="1:29" ht="10.199999999999999" customHeight="1" x14ac:dyDescent="0.25">
      <c r="A63" s="59"/>
      <c r="B63" s="320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508"/>
      <c r="AC63" s="411"/>
    </row>
    <row r="64" spans="1:29" ht="10.199999999999999" customHeight="1" x14ac:dyDescent="0.45">
      <c r="A64" s="59"/>
      <c r="B64" s="320"/>
      <c r="C64" s="305"/>
      <c r="D64" s="305"/>
      <c r="E64" s="305"/>
      <c r="F64" s="305"/>
      <c r="G64" s="305"/>
      <c r="H64" s="305"/>
      <c r="I64" s="305"/>
      <c r="J64" s="348"/>
      <c r="K64" s="515"/>
      <c r="L64" s="516"/>
      <c r="M64" s="517"/>
      <c r="N64" s="522" t="s">
        <v>380</v>
      </c>
      <c r="O64" s="521" t="s">
        <v>441</v>
      </c>
      <c r="P64" s="521"/>
      <c r="Q64" s="521"/>
      <c r="R64" s="521"/>
      <c r="S64" s="521"/>
      <c r="T64" s="521"/>
      <c r="U64" s="521"/>
      <c r="V64" s="521"/>
      <c r="W64" s="521"/>
      <c r="X64" s="521"/>
      <c r="Y64" s="521"/>
      <c r="Z64" s="521"/>
      <c r="AA64" s="303"/>
      <c r="AB64" s="508"/>
      <c r="AC64" s="411"/>
    </row>
    <row r="65" spans="1:29" ht="10.199999999999999" customHeight="1" x14ac:dyDescent="0.4">
      <c r="A65" s="59"/>
      <c r="B65" s="320"/>
      <c r="C65" s="305"/>
      <c r="D65" s="305"/>
      <c r="E65" s="305"/>
      <c r="F65" s="305"/>
      <c r="G65" s="305"/>
      <c r="H65" s="305"/>
      <c r="I65" s="305"/>
      <c r="J65" s="305"/>
      <c r="K65" s="518"/>
      <c r="L65" s="519"/>
      <c r="M65" s="520"/>
      <c r="N65" s="522"/>
      <c r="O65" s="521"/>
      <c r="P65" s="521"/>
      <c r="Q65" s="521"/>
      <c r="R65" s="521"/>
      <c r="S65" s="521"/>
      <c r="T65" s="521"/>
      <c r="U65" s="521"/>
      <c r="V65" s="521"/>
      <c r="W65" s="521"/>
      <c r="X65" s="521"/>
      <c r="Y65" s="521"/>
      <c r="Z65" s="521"/>
      <c r="AA65" s="303"/>
      <c r="AB65" s="508"/>
      <c r="AC65" s="411"/>
    </row>
    <row r="66" spans="1:29" ht="10.199999999999999" customHeight="1" x14ac:dyDescent="0.25">
      <c r="A66" s="59"/>
      <c r="B66" s="320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508"/>
      <c r="AC66" s="411"/>
    </row>
    <row r="67" spans="1:29" ht="10.199999999999999" customHeight="1" x14ac:dyDescent="0.25">
      <c r="A67" s="59"/>
      <c r="B67" s="320"/>
      <c r="C67" s="513" t="s">
        <v>387</v>
      </c>
      <c r="D67" s="513"/>
      <c r="E67" s="513"/>
      <c r="F67" s="513"/>
      <c r="G67" s="513"/>
      <c r="H67" s="513"/>
      <c r="I67" s="513"/>
      <c r="J67" s="513"/>
      <c r="K67" s="513"/>
      <c r="L67" s="513"/>
      <c r="M67" s="513"/>
      <c r="N67" s="513"/>
      <c r="O67" s="513"/>
      <c r="P67" s="513"/>
      <c r="Q67" s="513"/>
      <c r="R67" s="513"/>
      <c r="S67" s="513"/>
      <c r="T67" s="513"/>
      <c r="U67" s="513"/>
      <c r="V67" s="513"/>
      <c r="W67" s="513"/>
      <c r="X67" s="513"/>
      <c r="Y67" s="513"/>
      <c r="Z67" s="513"/>
      <c r="AA67" s="303"/>
      <c r="AB67" s="508"/>
      <c r="AC67" s="411"/>
    </row>
    <row r="68" spans="1:29" ht="10.199999999999999" customHeight="1" x14ac:dyDescent="0.25">
      <c r="A68" s="59"/>
      <c r="B68" s="320"/>
      <c r="C68" s="513"/>
      <c r="D68" s="513"/>
      <c r="E68" s="513"/>
      <c r="F68" s="513"/>
      <c r="G68" s="513"/>
      <c r="H68" s="513"/>
      <c r="I68" s="513"/>
      <c r="J68" s="513"/>
      <c r="K68" s="513"/>
      <c r="L68" s="513"/>
      <c r="M68" s="513"/>
      <c r="N68" s="513"/>
      <c r="O68" s="513"/>
      <c r="P68" s="513"/>
      <c r="Q68" s="513"/>
      <c r="R68" s="513"/>
      <c r="S68" s="513"/>
      <c r="T68" s="513"/>
      <c r="U68" s="513"/>
      <c r="V68" s="513"/>
      <c r="W68" s="513"/>
      <c r="X68" s="513"/>
      <c r="Y68" s="513"/>
      <c r="Z68" s="513"/>
      <c r="AA68" s="303"/>
      <c r="AB68" s="508"/>
      <c r="AC68" s="411"/>
    </row>
    <row r="69" spans="1:29" ht="10.199999999999999" customHeight="1" x14ac:dyDescent="0.25">
      <c r="A69" s="59"/>
      <c r="B69" s="320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  <c r="AA69" s="303"/>
      <c r="AB69" s="508"/>
      <c r="AC69" s="411"/>
    </row>
    <row r="70" spans="1:29" ht="10.199999999999999" customHeight="1" x14ac:dyDescent="0.35">
      <c r="A70" s="59"/>
      <c r="B70" s="320"/>
      <c r="C70" s="509" t="s">
        <v>381</v>
      </c>
      <c r="D70" s="510"/>
      <c r="E70" s="510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10"/>
      <c r="S70" s="510"/>
      <c r="T70" s="510"/>
      <c r="U70" s="510"/>
      <c r="V70" s="510"/>
      <c r="W70" s="510"/>
      <c r="X70" s="510"/>
      <c r="Y70" s="347"/>
      <c r="Z70" s="306"/>
      <c r="AA70" s="303"/>
      <c r="AB70" s="508"/>
      <c r="AC70" s="411"/>
    </row>
    <row r="71" spans="1:29" ht="10.199999999999999" customHeight="1" x14ac:dyDescent="0.25">
      <c r="A71" s="59"/>
      <c r="B71" s="320"/>
      <c r="C71" s="510"/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0"/>
      <c r="P71" s="510"/>
      <c r="Q71" s="510"/>
      <c r="R71" s="510"/>
      <c r="S71" s="510"/>
      <c r="T71" s="510"/>
      <c r="U71" s="510"/>
      <c r="V71" s="510"/>
      <c r="W71" s="510"/>
      <c r="X71" s="510"/>
      <c r="Y71" s="306"/>
      <c r="Z71" s="306"/>
      <c r="AA71" s="303"/>
      <c r="AB71" s="508"/>
      <c r="AC71" s="411"/>
    </row>
    <row r="72" spans="1:29" ht="10.199999999999999" customHeight="1" x14ac:dyDescent="0.25">
      <c r="A72" s="59"/>
      <c r="B72" s="320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508"/>
      <c r="AC72" s="411"/>
    </row>
    <row r="73" spans="1:29" ht="9.6" customHeight="1" x14ac:dyDescent="0.25">
      <c r="A73" s="59"/>
      <c r="B73" s="320"/>
      <c r="C73" s="511" t="s">
        <v>419</v>
      </c>
      <c r="D73" s="503"/>
      <c r="E73" s="503"/>
      <c r="F73" s="503"/>
      <c r="G73" s="503"/>
      <c r="H73" s="503"/>
      <c r="I73" s="503"/>
      <c r="J73" s="503"/>
      <c r="K73" s="503"/>
      <c r="L73" s="503"/>
      <c r="M73" s="410"/>
      <c r="N73" s="410"/>
      <c r="O73" s="345"/>
      <c r="P73" s="407"/>
      <c r="Q73" s="410"/>
      <c r="R73" s="410"/>
      <c r="S73" s="408"/>
      <c r="T73" s="406"/>
      <c r="U73" s="406"/>
      <c r="V73" s="406"/>
      <c r="W73" s="406"/>
      <c r="X73" s="406"/>
      <c r="Y73" s="406"/>
      <c r="Z73" s="406"/>
      <c r="AA73" s="303"/>
      <c r="AB73" s="508"/>
      <c r="AC73" s="411"/>
    </row>
    <row r="74" spans="1:29" ht="10.199999999999999" customHeight="1" x14ac:dyDescent="0.25">
      <c r="A74" s="59"/>
      <c r="B74" s="320"/>
      <c r="C74" s="503"/>
      <c r="D74" s="503"/>
      <c r="E74" s="503"/>
      <c r="F74" s="503"/>
      <c r="G74" s="503"/>
      <c r="H74" s="503"/>
      <c r="I74" s="503"/>
      <c r="J74" s="503"/>
      <c r="K74" s="503"/>
      <c r="L74" s="503"/>
      <c r="M74" s="410"/>
      <c r="N74" s="410"/>
      <c r="O74" s="345"/>
      <c r="P74" s="407"/>
      <c r="Q74" s="410"/>
      <c r="R74" s="410"/>
      <c r="S74" s="408"/>
      <c r="T74" s="406"/>
      <c r="U74" s="406"/>
      <c r="V74" s="406"/>
      <c r="W74" s="406"/>
      <c r="X74" s="406"/>
      <c r="Y74" s="406"/>
      <c r="Z74" s="406"/>
      <c r="AA74" s="303"/>
      <c r="AB74" s="508"/>
      <c r="AC74" s="411"/>
    </row>
    <row r="75" spans="1:29" ht="10.199999999999999" customHeight="1" x14ac:dyDescent="0.35">
      <c r="A75" s="59"/>
      <c r="B75" s="320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44"/>
      <c r="N75" s="344"/>
      <c r="O75" s="345"/>
      <c r="P75" s="315"/>
      <c r="Q75" s="344"/>
      <c r="R75" s="344"/>
      <c r="S75" s="346"/>
      <c r="T75" s="314"/>
      <c r="U75" s="314"/>
      <c r="V75" s="314"/>
      <c r="W75" s="314"/>
      <c r="X75" s="314"/>
      <c r="Y75" s="314"/>
      <c r="Z75" s="314"/>
      <c r="AA75" s="303"/>
      <c r="AB75" s="508"/>
      <c r="AC75" s="411"/>
    </row>
    <row r="76" spans="1:29" ht="10.199999999999999" customHeight="1" x14ac:dyDescent="0.25">
      <c r="A76" s="59"/>
      <c r="B76" s="320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  <c r="AA76" s="303"/>
      <c r="AB76" s="508"/>
      <c r="AC76" s="411"/>
    </row>
    <row r="77" spans="1:29" ht="10.199999999999999" customHeight="1" x14ac:dyDescent="0.25">
      <c r="A77" s="59"/>
      <c r="B77" s="320"/>
      <c r="C77" s="513" t="s">
        <v>358</v>
      </c>
      <c r="D77" s="514"/>
      <c r="E77" s="514"/>
      <c r="F77" s="514"/>
      <c r="G77" s="514"/>
      <c r="H77" s="514"/>
      <c r="I77" s="514"/>
      <c r="J77" s="514"/>
      <c r="K77" s="514"/>
      <c r="L77" s="514"/>
      <c r="M77" s="514"/>
      <c r="N77" s="514"/>
      <c r="O77" s="514"/>
      <c r="P77" s="514"/>
      <c r="Q77" s="514"/>
      <c r="R77" s="514"/>
      <c r="S77" s="514"/>
      <c r="T77" s="514"/>
      <c r="U77" s="514"/>
      <c r="V77" s="514"/>
      <c r="W77" s="514"/>
      <c r="X77" s="514"/>
      <c r="Y77" s="514"/>
      <c r="Z77" s="514"/>
      <c r="AA77" s="514"/>
      <c r="AB77" s="508"/>
      <c r="AC77" s="411"/>
    </row>
    <row r="78" spans="1:29" ht="10.199999999999999" customHeight="1" x14ac:dyDescent="0.25">
      <c r="A78" s="59"/>
      <c r="B78" s="320"/>
      <c r="C78" s="514"/>
      <c r="D78" s="514"/>
      <c r="E78" s="514"/>
      <c r="F78" s="514"/>
      <c r="G78" s="514"/>
      <c r="H78" s="514"/>
      <c r="I78" s="514"/>
      <c r="J78" s="514"/>
      <c r="K78" s="514"/>
      <c r="L78" s="514"/>
      <c r="M78" s="514"/>
      <c r="N78" s="514"/>
      <c r="O78" s="514"/>
      <c r="P78" s="514"/>
      <c r="Q78" s="514"/>
      <c r="R78" s="514"/>
      <c r="S78" s="514"/>
      <c r="T78" s="514"/>
      <c r="U78" s="514"/>
      <c r="V78" s="514"/>
      <c r="W78" s="514"/>
      <c r="X78" s="514"/>
      <c r="Y78" s="514"/>
      <c r="Z78" s="514"/>
      <c r="AA78" s="514"/>
      <c r="AB78" s="508"/>
      <c r="AC78" s="411"/>
    </row>
    <row r="79" spans="1:29" ht="10.199999999999999" customHeight="1" x14ac:dyDescent="0.25">
      <c r="A79" s="59"/>
      <c r="B79" s="320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3"/>
      <c r="S79" s="303"/>
      <c r="T79" s="303"/>
      <c r="U79" s="303"/>
      <c r="V79" s="303"/>
      <c r="W79" s="303"/>
      <c r="X79" s="303"/>
      <c r="Y79" s="303"/>
      <c r="Z79" s="303"/>
      <c r="AA79" s="303"/>
      <c r="AB79" s="508"/>
      <c r="AC79" s="411"/>
    </row>
    <row r="80" spans="1:29" ht="10.199999999999999" customHeight="1" x14ac:dyDescent="0.3">
      <c r="A80" s="59"/>
      <c r="B80" s="320"/>
      <c r="D80" s="21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15"/>
      <c r="AB80" s="508"/>
      <c r="AC80" s="411"/>
    </row>
    <row r="81" spans="1:29" ht="10.199999999999999" customHeight="1" x14ac:dyDescent="0.25">
      <c r="A81" s="59"/>
      <c r="B81" s="318"/>
      <c r="C81" s="511" t="s">
        <v>360</v>
      </c>
      <c r="D81" s="503"/>
      <c r="E81" s="503"/>
      <c r="F81" s="503"/>
      <c r="G81" s="503"/>
      <c r="H81" s="503"/>
      <c r="I81" s="503"/>
      <c r="J81" s="503"/>
      <c r="K81" s="503"/>
      <c r="L81" s="503"/>
      <c r="M81" s="503"/>
      <c r="N81" s="503"/>
      <c r="O81" s="503"/>
      <c r="P81" s="503"/>
      <c r="Q81" s="503"/>
      <c r="R81" s="503"/>
      <c r="S81" s="503"/>
      <c r="T81" s="503"/>
      <c r="U81" s="503"/>
      <c r="V81" s="503"/>
      <c r="W81" s="503"/>
      <c r="X81" s="503"/>
      <c r="Y81" s="503"/>
      <c r="Z81" s="503"/>
      <c r="AA81" s="503"/>
      <c r="AB81" s="508"/>
      <c r="AC81" s="411"/>
    </row>
    <row r="82" spans="1:29" ht="10.199999999999999" customHeight="1" x14ac:dyDescent="0.25">
      <c r="A82" s="59"/>
      <c r="B82" s="318"/>
      <c r="C82" s="503"/>
      <c r="D82" s="503"/>
      <c r="E82" s="503"/>
      <c r="F82" s="503"/>
      <c r="G82" s="503"/>
      <c r="H82" s="503"/>
      <c r="I82" s="503"/>
      <c r="J82" s="503"/>
      <c r="K82" s="503"/>
      <c r="L82" s="503"/>
      <c r="M82" s="503"/>
      <c r="N82" s="503"/>
      <c r="O82" s="503"/>
      <c r="P82" s="503"/>
      <c r="Q82" s="503"/>
      <c r="R82" s="503"/>
      <c r="S82" s="503"/>
      <c r="T82" s="503"/>
      <c r="U82" s="503"/>
      <c r="V82" s="503"/>
      <c r="W82" s="503"/>
      <c r="X82" s="503"/>
      <c r="Y82" s="503"/>
      <c r="Z82" s="503"/>
      <c r="AA82" s="503"/>
      <c r="AB82" s="508"/>
      <c r="AC82" s="411"/>
    </row>
    <row r="83" spans="1:29" ht="10.199999999999999" customHeight="1" x14ac:dyDescent="0.25">
      <c r="A83" s="59"/>
      <c r="B83" s="318"/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303"/>
      <c r="AA83" s="303"/>
      <c r="AB83" s="508"/>
      <c r="AC83" s="411"/>
    </row>
    <row r="84" spans="1:29" ht="10.199999999999999" customHeight="1" x14ac:dyDescent="0.25">
      <c r="A84" s="59"/>
      <c r="B84" s="318"/>
      <c r="C84" s="511" t="s">
        <v>359</v>
      </c>
      <c r="D84" s="503"/>
      <c r="E84" s="503"/>
      <c r="F84" s="503"/>
      <c r="G84" s="503"/>
      <c r="H84" s="503"/>
      <c r="I84" s="503"/>
      <c r="J84" s="503"/>
      <c r="K84" s="503"/>
      <c r="L84" s="503"/>
      <c r="M84" s="503"/>
      <c r="N84" s="503"/>
      <c r="O84" s="503"/>
      <c r="P84" s="503"/>
      <c r="Q84" s="503"/>
      <c r="R84" s="503"/>
      <c r="S84" s="503"/>
      <c r="T84" s="503"/>
      <c r="U84" s="503"/>
      <c r="V84" s="503"/>
      <c r="W84" s="503"/>
      <c r="X84" s="503"/>
      <c r="Y84" s="503"/>
      <c r="Z84" s="503"/>
      <c r="AA84" s="503"/>
      <c r="AB84" s="508"/>
      <c r="AC84" s="411"/>
    </row>
    <row r="85" spans="1:29" ht="10.199999999999999" customHeight="1" x14ac:dyDescent="0.25">
      <c r="A85" s="59"/>
      <c r="B85" s="318"/>
      <c r="C85" s="503"/>
      <c r="D85" s="503"/>
      <c r="E85" s="503"/>
      <c r="F85" s="503"/>
      <c r="G85" s="503"/>
      <c r="H85" s="503"/>
      <c r="I85" s="503"/>
      <c r="J85" s="503"/>
      <c r="K85" s="503"/>
      <c r="L85" s="503"/>
      <c r="M85" s="503"/>
      <c r="N85" s="503"/>
      <c r="O85" s="503"/>
      <c r="P85" s="503"/>
      <c r="Q85" s="503"/>
      <c r="R85" s="503"/>
      <c r="S85" s="503"/>
      <c r="T85" s="503"/>
      <c r="U85" s="503"/>
      <c r="V85" s="503"/>
      <c r="W85" s="503"/>
      <c r="X85" s="503"/>
      <c r="Y85" s="503"/>
      <c r="Z85" s="503"/>
      <c r="AA85" s="503"/>
      <c r="AB85" s="508"/>
      <c r="AC85" s="411"/>
    </row>
    <row r="86" spans="1:29" ht="10.199999999999999" customHeight="1" x14ac:dyDescent="0.25">
      <c r="A86" s="59"/>
      <c r="B86" s="318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3"/>
      <c r="Z86" s="303"/>
      <c r="AA86" s="303"/>
      <c r="AB86" s="508"/>
      <c r="AC86" s="411"/>
    </row>
    <row r="87" spans="1:29" ht="10.199999999999999" customHeight="1" x14ac:dyDescent="0.25">
      <c r="A87" s="59"/>
      <c r="B87" s="320"/>
      <c r="C87" s="512" t="s">
        <v>456</v>
      </c>
      <c r="D87" s="503"/>
      <c r="E87" s="503"/>
      <c r="F87" s="503"/>
      <c r="G87" s="503"/>
      <c r="H87" s="503"/>
      <c r="I87" s="503"/>
      <c r="J87" s="503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8"/>
      <c r="AC87" s="411"/>
    </row>
    <row r="88" spans="1:29" ht="10.199999999999999" customHeight="1" x14ac:dyDescent="0.25">
      <c r="A88" s="59"/>
      <c r="B88" s="320"/>
      <c r="C88" s="503"/>
      <c r="D88" s="503"/>
      <c r="E88" s="503"/>
      <c r="F88" s="503"/>
      <c r="G88" s="503"/>
      <c r="H88" s="503"/>
      <c r="I88" s="503"/>
      <c r="J88" s="503"/>
      <c r="K88" s="503"/>
      <c r="L88" s="503"/>
      <c r="M88" s="503"/>
      <c r="N88" s="503"/>
      <c r="O88" s="503"/>
      <c r="P88" s="503"/>
      <c r="Q88" s="503"/>
      <c r="R88" s="503"/>
      <c r="S88" s="503"/>
      <c r="T88" s="503"/>
      <c r="U88" s="503"/>
      <c r="V88" s="503"/>
      <c r="W88" s="503"/>
      <c r="X88" s="503"/>
      <c r="Y88" s="503"/>
      <c r="Z88" s="503"/>
      <c r="AA88" s="503"/>
      <c r="AB88" s="508"/>
      <c r="AC88" s="411"/>
    </row>
    <row r="89" spans="1:29" ht="10.199999999999999" customHeight="1" x14ac:dyDescent="0.25">
      <c r="A89" s="59"/>
      <c r="B89" s="320"/>
      <c r="C89" s="303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3"/>
      <c r="Z89" s="303"/>
      <c r="AA89" s="303"/>
      <c r="AB89" s="508"/>
      <c r="AC89" s="411"/>
    </row>
    <row r="90" spans="1:29" ht="10.199999999999999" customHeight="1" x14ac:dyDescent="0.25">
      <c r="A90" s="59"/>
      <c r="B90" s="320"/>
      <c r="C90" s="303"/>
      <c r="D90" s="303"/>
      <c r="E90" s="303"/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P90" s="303"/>
      <c r="Q90" s="303"/>
      <c r="R90" s="303"/>
      <c r="S90" s="303"/>
      <c r="T90" s="303"/>
      <c r="U90" s="303"/>
      <c r="V90" s="303"/>
      <c r="W90" s="303"/>
      <c r="X90" s="303"/>
      <c r="Y90" s="303"/>
      <c r="Z90" s="303"/>
      <c r="AA90" s="303"/>
      <c r="AB90" s="508"/>
      <c r="AC90" s="411"/>
    </row>
    <row r="91" spans="1:29" ht="10.199999999999999" customHeight="1" x14ac:dyDescent="0.25">
      <c r="A91" s="59"/>
      <c r="B91" s="320"/>
      <c r="C91" s="319"/>
      <c r="D91" s="319"/>
      <c r="E91" s="319"/>
      <c r="F91" s="319"/>
      <c r="G91" s="319"/>
      <c r="H91" s="319"/>
      <c r="I91" s="319"/>
      <c r="J91" s="319"/>
      <c r="K91" s="319"/>
      <c r="L91" s="319"/>
      <c r="M91" s="319"/>
      <c r="N91" s="319"/>
      <c r="O91" s="319"/>
      <c r="P91" s="319"/>
      <c r="Q91" s="319"/>
      <c r="R91" s="319"/>
      <c r="S91" s="319"/>
      <c r="T91" s="319"/>
      <c r="U91" s="319"/>
      <c r="V91" s="319"/>
      <c r="W91" s="319"/>
      <c r="X91" s="319"/>
      <c r="Y91" s="319"/>
      <c r="Z91" s="15"/>
      <c r="AB91" s="508"/>
      <c r="AC91" s="411"/>
    </row>
    <row r="92" spans="1:29" ht="10.199999999999999" customHeight="1" x14ac:dyDescent="0.25">
      <c r="A92" s="59"/>
      <c r="B92" s="320"/>
      <c r="C92" s="512" t="s">
        <v>357</v>
      </c>
      <c r="D92" s="503"/>
      <c r="E92" s="503"/>
      <c r="F92" s="503"/>
      <c r="G92" s="503"/>
      <c r="H92" s="503"/>
      <c r="I92" s="503"/>
      <c r="J92" s="503"/>
      <c r="K92" s="503"/>
      <c r="L92" s="503"/>
      <c r="M92" s="503"/>
      <c r="N92" s="503"/>
      <c r="O92" s="503"/>
      <c r="P92" s="503"/>
      <c r="Q92" s="503"/>
      <c r="R92" s="503"/>
      <c r="S92" s="503"/>
      <c r="T92" s="503"/>
      <c r="U92" s="503"/>
      <c r="V92" s="503"/>
      <c r="W92" s="503"/>
      <c r="X92" s="503"/>
      <c r="Y92" s="503"/>
      <c r="Z92" s="503"/>
      <c r="AA92" s="503"/>
      <c r="AB92" s="508"/>
      <c r="AC92" s="411"/>
    </row>
    <row r="93" spans="1:29" ht="10.199999999999999" customHeight="1" x14ac:dyDescent="0.25">
      <c r="A93" s="59"/>
      <c r="B93" s="320"/>
      <c r="C93" s="503"/>
      <c r="D93" s="503"/>
      <c r="E93" s="503"/>
      <c r="F93" s="503"/>
      <c r="G93" s="503"/>
      <c r="H93" s="503"/>
      <c r="I93" s="503"/>
      <c r="J93" s="503"/>
      <c r="K93" s="503"/>
      <c r="L93" s="503"/>
      <c r="M93" s="503"/>
      <c r="N93" s="503"/>
      <c r="O93" s="503"/>
      <c r="P93" s="503"/>
      <c r="Q93" s="503"/>
      <c r="R93" s="503"/>
      <c r="S93" s="503"/>
      <c r="T93" s="503"/>
      <c r="U93" s="503"/>
      <c r="V93" s="503"/>
      <c r="W93" s="503"/>
      <c r="X93" s="503"/>
      <c r="Y93" s="503"/>
      <c r="Z93" s="503"/>
      <c r="AA93" s="503"/>
      <c r="AB93" s="508"/>
      <c r="AC93" s="411"/>
    </row>
    <row r="94" spans="1:29" ht="10.199999999999999" customHeight="1" x14ac:dyDescent="0.25">
      <c r="A94" s="59"/>
      <c r="B94" s="320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303"/>
      <c r="X94" s="303"/>
      <c r="Y94" s="303"/>
      <c r="Z94" s="303"/>
      <c r="AA94" s="303"/>
      <c r="AB94" s="508"/>
      <c r="AC94" s="411"/>
    </row>
    <row r="95" spans="1:29" ht="10.199999999999999" customHeight="1" x14ac:dyDescent="0.25">
      <c r="A95" s="59"/>
      <c r="B95" s="320"/>
      <c r="C95" s="310"/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10"/>
      <c r="R95" s="320"/>
      <c r="S95" s="320"/>
      <c r="T95" s="270"/>
      <c r="U95" s="123"/>
      <c r="V95" s="123"/>
      <c r="W95" s="310"/>
      <c r="X95" s="310"/>
      <c r="Y95" s="320"/>
      <c r="Z95" s="15"/>
      <c r="AB95" s="508"/>
      <c r="AC95" s="411"/>
    </row>
    <row r="96" spans="1:29" ht="10.199999999999999" customHeight="1" x14ac:dyDescent="0.25">
      <c r="A96" s="59"/>
      <c r="B96" s="320"/>
      <c r="C96" s="320"/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271"/>
      <c r="U96" s="123"/>
      <c r="V96" s="123"/>
      <c r="W96" s="310"/>
      <c r="X96" s="310"/>
      <c r="Y96" s="320"/>
      <c r="Z96" s="15"/>
      <c r="AB96" s="508"/>
      <c r="AC96" s="411"/>
    </row>
    <row r="97" spans="1:38" ht="10.199999999999999" customHeight="1" x14ac:dyDescent="0.25">
      <c r="A97" s="59"/>
      <c r="B97" s="320"/>
      <c r="C97" s="319"/>
      <c r="D97" s="319"/>
      <c r="E97" s="319"/>
      <c r="F97" s="319"/>
      <c r="G97" s="319"/>
      <c r="H97" s="319"/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S97" s="319"/>
      <c r="T97" s="319"/>
      <c r="U97" s="319"/>
      <c r="V97" s="319"/>
      <c r="W97" s="319"/>
      <c r="X97" s="319"/>
      <c r="Y97" s="319"/>
      <c r="Z97" s="15"/>
      <c r="AB97" s="508"/>
      <c r="AC97" s="411"/>
    </row>
    <row r="98" spans="1:38" ht="10.199999999999999" customHeight="1" x14ac:dyDescent="0.25">
      <c r="A98" s="59"/>
      <c r="B98" s="320"/>
      <c r="C98" s="310"/>
      <c r="D98" s="320"/>
      <c r="E98" s="319"/>
      <c r="F98" s="319"/>
      <c r="G98" s="319"/>
      <c r="H98" s="319"/>
      <c r="I98" s="319"/>
      <c r="J98" s="319"/>
      <c r="K98" s="319"/>
      <c r="L98" s="319"/>
      <c r="M98" s="319"/>
      <c r="N98" s="319"/>
      <c r="O98" s="319"/>
      <c r="P98" s="310"/>
      <c r="Q98" s="320"/>
      <c r="R98" s="320"/>
      <c r="S98" s="320"/>
      <c r="T98" s="320"/>
      <c r="U98" s="320"/>
      <c r="V98" s="320"/>
      <c r="W98" s="320"/>
      <c r="X98" s="320"/>
      <c r="Y98" s="319"/>
      <c r="Z98" s="15"/>
      <c r="AB98" s="508"/>
      <c r="AC98" s="411"/>
    </row>
    <row r="99" spans="1:38" ht="10.199999999999999" customHeight="1" x14ac:dyDescent="0.25">
      <c r="A99" s="319"/>
      <c r="B99" s="319"/>
      <c r="C99" s="320"/>
      <c r="D99" s="319"/>
      <c r="E99" s="319"/>
      <c r="F99" s="319"/>
      <c r="G99" s="319"/>
      <c r="H99" s="319"/>
      <c r="I99" s="319"/>
      <c r="J99" s="319"/>
      <c r="K99" s="319"/>
      <c r="L99" s="319"/>
      <c r="M99" s="319"/>
      <c r="N99" s="319"/>
      <c r="O99" s="319"/>
      <c r="P99" s="320"/>
      <c r="Q99" s="320"/>
      <c r="R99" s="320"/>
      <c r="S99" s="320"/>
      <c r="T99" s="320"/>
      <c r="U99" s="320"/>
      <c r="V99" s="320"/>
      <c r="W99" s="320"/>
      <c r="X99" s="320"/>
      <c r="Y99" s="319"/>
      <c r="Z99" s="319"/>
      <c r="AB99" s="508"/>
      <c r="AC99" s="411"/>
    </row>
    <row r="100" spans="1:38" ht="10.199999999999999" customHeight="1" x14ac:dyDescent="0.25">
      <c r="A100" s="319"/>
      <c r="B100" s="319"/>
      <c r="C100" s="319"/>
      <c r="N100" s="62"/>
      <c r="O100" s="62"/>
      <c r="P100" s="319"/>
      <c r="Q100" s="319"/>
      <c r="R100" s="319"/>
      <c r="S100" s="319"/>
      <c r="T100" s="319"/>
      <c r="U100" s="319"/>
      <c r="V100" s="319"/>
      <c r="W100" s="319"/>
      <c r="X100" s="319"/>
      <c r="Y100" s="319"/>
      <c r="AB100" s="508"/>
      <c r="AC100" s="411"/>
    </row>
    <row r="101" spans="1:38" ht="10.199999999999999" customHeight="1" x14ac:dyDescent="0.25">
      <c r="A101" s="319"/>
      <c r="B101" s="311"/>
      <c r="C101" s="319"/>
      <c r="D101" s="319"/>
      <c r="E101" s="319"/>
      <c r="F101" s="319"/>
      <c r="G101" s="319"/>
      <c r="H101" s="319"/>
      <c r="I101" s="319"/>
      <c r="J101" s="319"/>
      <c r="K101" s="319"/>
      <c r="L101" s="319"/>
      <c r="M101" s="319"/>
      <c r="N101" s="319"/>
      <c r="O101" s="319"/>
      <c r="P101" s="319"/>
      <c r="Q101" s="319"/>
      <c r="R101" s="319"/>
      <c r="S101" s="319"/>
      <c r="T101" s="319"/>
      <c r="U101" s="319"/>
      <c r="V101" s="319"/>
      <c r="W101" s="319"/>
      <c r="X101" s="319"/>
      <c r="Y101" s="319"/>
      <c r="AB101" s="508"/>
      <c r="AC101" s="411"/>
    </row>
    <row r="102" spans="1:38" ht="10.199999999999999" customHeight="1" x14ac:dyDescent="0.25">
      <c r="A102" s="319"/>
      <c r="B102" s="319"/>
      <c r="C102" s="319"/>
      <c r="D102" s="319"/>
      <c r="E102" s="319"/>
      <c r="F102" s="319"/>
      <c r="G102" s="319"/>
      <c r="H102" s="319"/>
      <c r="I102" s="319"/>
      <c r="J102" s="319"/>
      <c r="K102" s="319"/>
      <c r="L102" s="319"/>
      <c r="M102" s="319"/>
      <c r="N102" s="319"/>
      <c r="O102" s="319"/>
      <c r="P102" s="319"/>
      <c r="Q102" s="319"/>
      <c r="R102" s="319"/>
      <c r="S102" s="319"/>
      <c r="T102" s="319"/>
      <c r="U102" s="319"/>
      <c r="V102" s="319"/>
      <c r="W102" s="319"/>
      <c r="X102" s="319"/>
      <c r="Y102" s="319"/>
      <c r="Z102" s="319"/>
      <c r="AB102" s="508"/>
      <c r="AC102" s="411"/>
    </row>
    <row r="103" spans="1:38" ht="10.199999999999999" customHeight="1" x14ac:dyDescent="0.25">
      <c r="A103" s="319"/>
      <c r="B103" s="319"/>
      <c r="C103" s="319"/>
      <c r="D103" s="319"/>
      <c r="E103" s="319"/>
      <c r="F103" s="529" t="s">
        <v>355</v>
      </c>
      <c r="G103" s="503"/>
      <c r="H103" s="503"/>
      <c r="I103" s="503"/>
      <c r="J103" s="319"/>
      <c r="K103" s="319"/>
      <c r="L103" s="319"/>
      <c r="M103" s="319"/>
      <c r="N103" s="319"/>
      <c r="O103" s="319"/>
      <c r="P103" s="319"/>
      <c r="Q103" s="319"/>
      <c r="R103" s="319"/>
      <c r="S103" s="319"/>
      <c r="T103" s="319"/>
      <c r="U103" s="319"/>
      <c r="V103" s="319"/>
      <c r="W103" s="319"/>
      <c r="X103" s="319"/>
      <c r="Y103" s="319"/>
      <c r="Z103" s="319"/>
      <c r="AB103" s="508"/>
      <c r="AC103" s="411"/>
    </row>
    <row r="104" spans="1:38" ht="10.199999999999999" customHeight="1" x14ac:dyDescent="0.25">
      <c r="A104" s="319"/>
      <c r="B104" s="319"/>
      <c r="C104" s="319"/>
      <c r="D104" s="319"/>
      <c r="E104" s="319"/>
      <c r="F104" s="503"/>
      <c r="G104" s="503"/>
      <c r="H104" s="503"/>
      <c r="I104" s="503"/>
      <c r="J104" s="319"/>
      <c r="K104" s="319"/>
      <c r="L104" s="319"/>
      <c r="M104" s="319"/>
      <c r="N104" s="319"/>
      <c r="O104" s="319"/>
      <c r="P104" s="319"/>
      <c r="Q104" s="319"/>
      <c r="R104" s="319"/>
      <c r="S104" s="319"/>
      <c r="T104" s="319"/>
      <c r="U104" s="319"/>
      <c r="V104" s="319"/>
      <c r="W104" s="319"/>
      <c r="X104" s="319"/>
      <c r="Y104" s="319"/>
      <c r="Z104" s="319"/>
      <c r="AB104" s="508"/>
      <c r="AC104" s="411"/>
    </row>
    <row r="105" spans="1:38" ht="10.199999999999999" customHeight="1" x14ac:dyDescent="0.25">
      <c r="A105" s="319"/>
      <c r="B105" s="319"/>
      <c r="C105" s="313"/>
      <c r="D105" s="313"/>
      <c r="E105" s="313"/>
      <c r="F105" s="529" t="s">
        <v>356</v>
      </c>
      <c r="G105" s="503"/>
      <c r="H105" s="503"/>
      <c r="I105" s="503"/>
      <c r="J105" s="503"/>
      <c r="K105" s="503"/>
      <c r="L105" s="313"/>
      <c r="M105" s="319"/>
      <c r="N105" s="62"/>
      <c r="O105" s="62"/>
      <c r="P105" s="319"/>
      <c r="Q105" s="64"/>
      <c r="R105" s="64"/>
      <c r="S105" s="319"/>
      <c r="T105" s="319"/>
      <c r="U105" s="319"/>
      <c r="V105" s="319"/>
      <c r="W105" s="319"/>
      <c r="X105" s="319"/>
      <c r="Y105" s="319"/>
      <c r="Z105" s="319"/>
      <c r="AB105" s="508"/>
      <c r="AC105" s="411"/>
    </row>
    <row r="106" spans="1:38" ht="10.199999999999999" customHeight="1" x14ac:dyDescent="0.25">
      <c r="A106" s="319"/>
      <c r="B106" s="319"/>
      <c r="C106" s="313"/>
      <c r="D106" s="313"/>
      <c r="E106" s="313"/>
      <c r="F106" s="503"/>
      <c r="G106" s="503"/>
      <c r="H106" s="503"/>
      <c r="I106" s="503"/>
      <c r="J106" s="503"/>
      <c r="K106" s="503"/>
      <c r="L106" s="313"/>
      <c r="M106" s="319"/>
      <c r="N106" s="62"/>
      <c r="O106" s="62"/>
      <c r="P106" s="319"/>
      <c r="Q106" s="64"/>
      <c r="R106" s="64"/>
      <c r="S106" s="319"/>
      <c r="T106" s="319"/>
      <c r="U106" s="319"/>
      <c r="V106" s="319"/>
      <c r="W106" s="319"/>
      <c r="X106" s="319"/>
      <c r="Y106" s="319"/>
      <c r="Z106" s="319"/>
      <c r="AB106" s="508"/>
      <c r="AC106" s="411"/>
    </row>
    <row r="107" spans="1:38" ht="10.199999999999999" customHeight="1" x14ac:dyDescent="0.25">
      <c r="A107" s="319"/>
      <c r="B107" s="313"/>
      <c r="C107" s="310"/>
      <c r="D107" s="310"/>
      <c r="E107" s="310"/>
      <c r="F107" s="310"/>
      <c r="G107" s="310"/>
      <c r="H107" s="310"/>
      <c r="I107" s="319"/>
      <c r="J107" s="319"/>
      <c r="K107" s="319"/>
      <c r="L107" s="319"/>
      <c r="M107" s="319"/>
      <c r="N107" s="319"/>
      <c r="O107" s="319"/>
      <c r="P107" s="319"/>
      <c r="Q107" s="319"/>
      <c r="R107" s="319"/>
      <c r="S107" s="319"/>
      <c r="T107" s="319"/>
      <c r="U107" s="319"/>
      <c r="V107" s="319"/>
      <c r="W107" s="319"/>
      <c r="X107" s="319"/>
      <c r="Y107" s="319"/>
      <c r="Z107" s="319"/>
      <c r="AB107" s="508"/>
      <c r="AC107" s="411"/>
    </row>
    <row r="108" spans="1:38" ht="10.199999999999999" customHeight="1" x14ac:dyDescent="0.25">
      <c r="A108" s="319"/>
      <c r="B108" s="313"/>
      <c r="C108" s="310"/>
      <c r="D108" s="310"/>
      <c r="E108" s="310"/>
      <c r="F108" s="310"/>
      <c r="G108" s="310"/>
      <c r="H108" s="310"/>
      <c r="I108" s="313"/>
      <c r="J108" s="313"/>
      <c r="K108" s="313"/>
      <c r="L108" s="313"/>
      <c r="M108" s="319"/>
      <c r="N108" s="62"/>
      <c r="O108" s="62"/>
      <c r="P108" s="319"/>
      <c r="Q108" s="64"/>
      <c r="R108" s="64"/>
      <c r="S108" s="319"/>
      <c r="T108" s="319"/>
      <c r="U108" s="319"/>
      <c r="V108" s="319"/>
      <c r="W108" s="319"/>
      <c r="X108" s="319"/>
      <c r="Y108" s="319"/>
      <c r="Z108" s="319"/>
      <c r="AB108" s="508"/>
      <c r="AC108" s="411"/>
    </row>
    <row r="109" spans="1:38" ht="10.199999999999999" customHeight="1" x14ac:dyDescent="0.25">
      <c r="A109" s="319"/>
      <c r="B109" s="319"/>
      <c r="C109" s="313"/>
      <c r="D109" s="313"/>
      <c r="E109" s="313"/>
      <c r="F109" s="313"/>
      <c r="G109" s="313"/>
      <c r="H109" s="313"/>
      <c r="I109" s="313"/>
      <c r="J109" s="313"/>
      <c r="K109" s="313"/>
      <c r="L109" s="313"/>
      <c r="M109" s="319"/>
      <c r="N109" s="62"/>
      <c r="O109" s="62"/>
      <c r="P109" s="319"/>
      <c r="Q109" s="64"/>
      <c r="R109" s="64"/>
      <c r="S109" s="319"/>
      <c r="T109" s="319"/>
      <c r="U109" s="319"/>
      <c r="V109" s="319"/>
      <c r="W109" s="319"/>
      <c r="X109" s="319"/>
      <c r="Y109" s="319"/>
      <c r="Z109" s="319"/>
      <c r="AB109" s="508"/>
      <c r="AC109" s="412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ht="10.199999999999999" customHeight="1" x14ac:dyDescent="0.25">
      <c r="A110" s="319"/>
      <c r="B110" s="313"/>
      <c r="C110" s="319"/>
      <c r="D110" s="319"/>
      <c r="E110" s="319"/>
      <c r="F110" s="319"/>
      <c r="G110" s="319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19"/>
      <c r="T110" s="319"/>
      <c r="U110" s="319"/>
      <c r="V110" s="319"/>
      <c r="W110" s="319"/>
      <c r="X110" s="319"/>
      <c r="Y110" s="319"/>
      <c r="Z110" s="319"/>
      <c r="AB110" s="508"/>
      <c r="AC110" s="412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ht="10.199999999999999" customHeight="1" x14ac:dyDescent="0.25">
      <c r="A111" s="319"/>
      <c r="B111" s="313"/>
      <c r="C111" s="320"/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320"/>
      <c r="R111" s="66"/>
      <c r="S111" s="15"/>
      <c r="T111" s="15"/>
      <c r="U111" s="65"/>
      <c r="V111" s="65"/>
      <c r="W111" s="320"/>
      <c r="X111" s="320"/>
      <c r="Y111" s="320"/>
      <c r="Z111" s="319"/>
      <c r="AB111" s="508"/>
      <c r="AC111" s="412"/>
      <c r="AD111" s="33"/>
      <c r="AE111" s="4"/>
      <c r="AF111" s="306"/>
      <c r="AG111" s="306"/>
      <c r="AH111" s="306"/>
      <c r="AI111" s="306"/>
      <c r="AJ111" s="4"/>
      <c r="AK111" s="4"/>
      <c r="AL111" s="4"/>
    </row>
    <row r="112" spans="1:38" ht="10.199999999999999" customHeight="1" x14ac:dyDescent="0.25">
      <c r="A112" s="319"/>
      <c r="B112" s="319"/>
      <c r="C112" s="320"/>
      <c r="D112" s="320"/>
      <c r="E112" s="320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  <c r="P112" s="320"/>
      <c r="Q112" s="320"/>
      <c r="R112" s="15"/>
      <c r="S112" s="15"/>
      <c r="T112" s="15"/>
      <c r="U112" s="65"/>
      <c r="V112" s="320"/>
      <c r="W112" s="320"/>
      <c r="X112" s="320"/>
      <c r="Y112" s="320"/>
      <c r="Z112" s="319"/>
      <c r="AB112" s="508"/>
      <c r="AC112" s="412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ht="10.199999999999999" customHeight="1" x14ac:dyDescent="0.25">
      <c r="A113" s="319"/>
      <c r="B113" s="65"/>
      <c r="C113" s="319"/>
      <c r="D113" s="319"/>
      <c r="E113" s="319"/>
      <c r="F113" s="319"/>
      <c r="G113" s="319"/>
      <c r="H113" s="319"/>
      <c r="I113" s="319"/>
      <c r="J113" s="319"/>
      <c r="K113" s="319"/>
      <c r="L113" s="319"/>
      <c r="M113" s="319"/>
      <c r="N113" s="319"/>
      <c r="O113" s="319"/>
      <c r="P113" s="319"/>
      <c r="Q113" s="319"/>
      <c r="R113" s="319"/>
      <c r="S113" s="319"/>
      <c r="T113" s="319"/>
      <c r="U113" s="319"/>
      <c r="V113" s="319"/>
      <c r="W113" s="319"/>
      <c r="X113" s="319"/>
      <c r="Y113" s="319"/>
      <c r="Z113" s="320"/>
      <c r="AB113" s="508"/>
      <c r="AC113" s="412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ht="10.199999999999999" customHeight="1" x14ac:dyDescent="0.25">
      <c r="A114" s="319"/>
      <c r="B114" s="320"/>
      <c r="C114" s="319"/>
      <c r="D114" s="319"/>
      <c r="E114" s="319"/>
      <c r="F114" s="319"/>
      <c r="G114" s="319"/>
      <c r="H114" s="319"/>
      <c r="I114" s="319"/>
      <c r="J114" s="319"/>
      <c r="K114" s="319"/>
      <c r="L114" s="319"/>
      <c r="M114" s="319"/>
      <c r="N114" s="319"/>
      <c r="O114" s="319"/>
      <c r="P114" s="319"/>
      <c r="Q114" s="319"/>
      <c r="R114" s="319"/>
      <c r="S114" s="319"/>
      <c r="T114" s="319"/>
      <c r="U114" s="319"/>
      <c r="V114" s="319"/>
      <c r="W114" s="319"/>
      <c r="X114" s="319"/>
      <c r="Y114" s="319"/>
      <c r="Z114" s="320"/>
      <c r="AB114" s="508"/>
      <c r="AC114" s="412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 ht="10.199999999999999" customHeight="1" x14ac:dyDescent="0.25">
      <c r="A115" s="319"/>
      <c r="B115" s="319"/>
      <c r="C115" s="319"/>
      <c r="D115" s="319"/>
      <c r="E115" s="319"/>
      <c r="F115" s="319"/>
      <c r="G115" s="319"/>
      <c r="H115" s="319"/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  <c r="Y115" s="319"/>
      <c r="Z115" s="319"/>
      <c r="AB115" s="508"/>
      <c r="AC115" s="412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8" ht="10.199999999999999" customHeight="1" x14ac:dyDescent="0.25">
      <c r="A116" s="319"/>
      <c r="B116" s="65"/>
      <c r="C116" s="317"/>
      <c r="D116" s="317"/>
      <c r="E116" s="317"/>
      <c r="F116" s="317"/>
      <c r="G116" s="317"/>
      <c r="H116" s="317"/>
      <c r="I116" s="341"/>
      <c r="J116" s="341"/>
      <c r="K116" s="317"/>
      <c r="L116" s="317"/>
      <c r="M116" s="317"/>
      <c r="N116" s="317"/>
      <c r="O116" s="317"/>
      <c r="P116" s="317"/>
      <c r="Q116" s="341"/>
      <c r="R116" s="341"/>
      <c r="S116" s="317"/>
      <c r="T116" s="317"/>
      <c r="U116" s="317"/>
      <c r="V116" s="317"/>
      <c r="W116" s="317"/>
      <c r="X116" s="317"/>
      <c r="Y116" s="319"/>
      <c r="Z116" s="319"/>
      <c r="AB116" s="508"/>
      <c r="AC116" s="412"/>
      <c r="AD116" s="19"/>
      <c r="AE116" s="4"/>
      <c r="AF116" s="4"/>
      <c r="AG116" s="4"/>
      <c r="AH116" s="4"/>
      <c r="AI116" s="4"/>
      <c r="AJ116" s="4"/>
      <c r="AK116" s="4"/>
      <c r="AL116" s="4"/>
    </row>
    <row r="117" spans="1:38" ht="10.199999999999999" customHeight="1" x14ac:dyDescent="0.25">
      <c r="A117" s="319"/>
      <c r="B117" s="65"/>
      <c r="C117" s="319"/>
      <c r="D117" s="319"/>
      <c r="E117" s="319"/>
      <c r="F117" s="319"/>
      <c r="G117" s="319"/>
      <c r="H117" s="319"/>
      <c r="I117" s="319"/>
      <c r="J117" s="319"/>
      <c r="K117" s="319"/>
      <c r="L117" s="319"/>
      <c r="M117" s="319"/>
      <c r="N117" s="319"/>
      <c r="O117" s="319"/>
      <c r="P117" s="319"/>
      <c r="Q117" s="319"/>
      <c r="R117" s="319"/>
      <c r="S117" s="319"/>
      <c r="T117" s="319"/>
      <c r="U117" s="319"/>
      <c r="V117" s="319"/>
      <c r="W117" s="319"/>
      <c r="X117" s="319"/>
      <c r="Y117" s="319"/>
      <c r="Z117" s="319"/>
      <c r="AB117" s="508"/>
      <c r="AC117" s="412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ht="10.199999999999999" customHeight="1" x14ac:dyDescent="0.25">
      <c r="A118" s="319"/>
      <c r="B118" s="67"/>
      <c r="C118" s="319"/>
      <c r="D118" s="319"/>
      <c r="E118" s="319"/>
      <c r="F118" s="319"/>
      <c r="G118" s="319"/>
      <c r="H118" s="319"/>
      <c r="I118" s="319"/>
      <c r="J118" s="319"/>
      <c r="K118" s="319"/>
      <c r="L118" s="319"/>
      <c r="M118" s="319"/>
      <c r="N118" s="319"/>
      <c r="O118" s="319"/>
      <c r="P118" s="319"/>
      <c r="Q118" s="319"/>
      <c r="R118" s="319"/>
      <c r="S118" s="319"/>
      <c r="T118" s="319"/>
      <c r="U118" s="319"/>
      <c r="V118" s="319"/>
      <c r="W118" s="319"/>
      <c r="X118" s="319"/>
      <c r="Y118" s="319"/>
      <c r="Z118" s="319"/>
      <c r="AB118" s="508"/>
      <c r="AC118" s="412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ht="10.199999999999999" customHeight="1" x14ac:dyDescent="0.25">
      <c r="A119" s="319"/>
      <c r="B119" s="67"/>
      <c r="C119" s="319"/>
      <c r="D119" s="319"/>
      <c r="E119" s="319"/>
      <c r="F119" s="319"/>
      <c r="G119" s="319"/>
      <c r="H119" s="319"/>
      <c r="I119" s="319"/>
      <c r="J119" s="319"/>
      <c r="K119" s="319"/>
      <c r="L119" s="319"/>
      <c r="M119" s="319"/>
      <c r="N119" s="319"/>
      <c r="O119" s="319"/>
      <c r="P119" s="319"/>
      <c r="Q119" s="319"/>
      <c r="R119" s="319"/>
      <c r="S119" s="319"/>
      <c r="T119" s="319"/>
      <c r="U119" s="319"/>
      <c r="V119" s="319"/>
      <c r="W119" s="319"/>
      <c r="X119" s="319"/>
      <c r="Y119" s="319"/>
      <c r="Z119" s="319"/>
      <c r="AB119" s="412"/>
      <c r="AC119" s="412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ht="10.199999999999999" customHeight="1" x14ac:dyDescent="0.25">
      <c r="A120" s="319"/>
      <c r="B120" s="319"/>
      <c r="C120" s="319"/>
      <c r="D120" s="319"/>
      <c r="E120" s="319"/>
      <c r="F120" s="319"/>
      <c r="G120" s="319"/>
      <c r="H120" s="319"/>
      <c r="I120" s="319"/>
      <c r="J120" s="319"/>
      <c r="K120" s="319"/>
      <c r="L120" s="319"/>
      <c r="M120" s="319"/>
      <c r="N120" s="319"/>
      <c r="O120" s="319"/>
      <c r="P120" s="319"/>
      <c r="Q120" s="319"/>
      <c r="R120" s="319"/>
      <c r="S120" s="319"/>
      <c r="T120" s="319"/>
      <c r="U120" s="319"/>
      <c r="V120" s="319"/>
      <c r="W120" s="319"/>
      <c r="X120" s="319"/>
      <c r="Y120" s="319"/>
      <c r="Z120" s="319"/>
      <c r="AB120" s="411"/>
      <c r="AC120" s="411"/>
    </row>
    <row r="121" spans="1:38" ht="10.199999999999999" customHeight="1" x14ac:dyDescent="0.25">
      <c r="A121" s="319"/>
      <c r="B121" s="319"/>
      <c r="C121" s="320"/>
      <c r="D121" s="320"/>
      <c r="E121" s="320"/>
      <c r="F121" s="320"/>
      <c r="G121" s="67"/>
      <c r="H121" s="67"/>
      <c r="I121" s="67"/>
      <c r="J121" s="319"/>
      <c r="K121" s="319"/>
      <c r="L121" s="319"/>
      <c r="M121" s="319"/>
      <c r="N121" s="319"/>
      <c r="O121" s="319"/>
      <c r="P121" s="319"/>
      <c r="Q121" s="319"/>
      <c r="R121" s="319"/>
      <c r="S121" s="319"/>
      <c r="T121" s="319"/>
      <c r="U121" s="319"/>
      <c r="V121" s="319"/>
      <c r="W121" s="319"/>
      <c r="X121" s="319"/>
      <c r="Y121" s="319"/>
      <c r="Z121" s="319"/>
      <c r="AB121" s="411"/>
      <c r="AC121" s="411"/>
    </row>
    <row r="122" spans="1:38" ht="10.199999999999999" customHeight="1" x14ac:dyDescent="0.25">
      <c r="A122" s="319"/>
      <c r="B122" s="319"/>
      <c r="C122" s="320"/>
      <c r="D122" s="320"/>
      <c r="E122" s="320"/>
      <c r="F122" s="320"/>
      <c r="G122" s="67"/>
      <c r="H122" s="67"/>
      <c r="I122" s="67"/>
      <c r="J122" s="319"/>
      <c r="K122" s="319"/>
      <c r="L122" s="319"/>
      <c r="M122" s="319"/>
      <c r="N122" s="319"/>
      <c r="O122" s="319"/>
      <c r="P122" s="319"/>
      <c r="Q122" s="319"/>
      <c r="R122" s="319"/>
      <c r="S122" s="319"/>
      <c r="T122" s="319"/>
      <c r="U122" s="319"/>
      <c r="V122" s="319"/>
      <c r="W122" s="319"/>
      <c r="X122" s="319"/>
      <c r="Y122" s="319"/>
      <c r="Z122" s="319"/>
      <c r="AB122" s="411"/>
      <c r="AC122" s="411"/>
    </row>
    <row r="123" spans="1:38" ht="10.199999999999999" customHeight="1" x14ac:dyDescent="0.25">
      <c r="A123" s="319"/>
      <c r="B123" s="67"/>
      <c r="C123" s="67"/>
      <c r="D123" s="320"/>
      <c r="E123" s="320"/>
      <c r="F123" s="320"/>
      <c r="G123" s="320"/>
      <c r="H123" s="199"/>
      <c r="I123" s="200"/>
      <c r="J123" s="200"/>
      <c r="K123" s="200"/>
      <c r="L123" s="200"/>
      <c r="M123" s="200"/>
      <c r="N123" s="200"/>
      <c r="O123" s="200"/>
      <c r="P123" s="200"/>
      <c r="Q123" s="200"/>
      <c r="R123" s="319"/>
      <c r="S123" s="319"/>
      <c r="T123" s="319"/>
      <c r="U123" s="319"/>
      <c r="V123" s="319"/>
      <c r="W123" s="319"/>
      <c r="X123" s="319"/>
      <c r="Y123" s="319"/>
      <c r="Z123" s="319"/>
      <c r="AB123" s="411"/>
      <c r="AC123" s="411"/>
    </row>
    <row r="124" spans="1:38" ht="10.199999999999999" customHeight="1" x14ac:dyDescent="0.25">
      <c r="A124" s="319"/>
      <c r="B124" s="320"/>
      <c r="C124" s="320"/>
      <c r="D124" s="320"/>
      <c r="E124" s="320"/>
      <c r="F124" s="320"/>
      <c r="G124" s="32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319"/>
      <c r="S124" s="319"/>
      <c r="T124" s="319"/>
      <c r="U124" s="319"/>
      <c r="V124" s="319"/>
      <c r="W124" s="319"/>
      <c r="X124" s="319"/>
      <c r="Y124" s="319"/>
      <c r="Z124" s="319"/>
      <c r="AB124" s="411"/>
      <c r="AC124" s="411"/>
    </row>
    <row r="125" spans="1:38" ht="10.199999999999999" customHeight="1" x14ac:dyDescent="0.25">
      <c r="A125" s="319"/>
      <c r="B125" s="319"/>
      <c r="C125" s="319"/>
      <c r="D125" s="319"/>
      <c r="E125" s="319"/>
      <c r="F125" s="319"/>
      <c r="G125" s="319"/>
      <c r="H125" s="319"/>
      <c r="I125" s="319"/>
      <c r="J125" s="319"/>
      <c r="K125" s="319"/>
      <c r="L125" s="319"/>
      <c r="M125" s="319"/>
      <c r="N125" s="319"/>
      <c r="O125" s="319"/>
      <c r="P125" s="319"/>
      <c r="Q125" s="319"/>
      <c r="R125" s="319"/>
      <c r="S125" s="319"/>
      <c r="T125" s="319"/>
      <c r="U125" s="319"/>
      <c r="V125" s="319"/>
      <c r="W125" s="319"/>
      <c r="X125" s="319"/>
      <c r="Y125" s="319"/>
      <c r="Z125" s="4"/>
      <c r="AA125" s="4"/>
      <c r="AB125" s="411"/>
      <c r="AC125" s="411"/>
    </row>
    <row r="126" spans="1:38" ht="10.199999999999999" customHeight="1" x14ac:dyDescent="0.3">
      <c r="A126" s="319"/>
      <c r="B126" s="320"/>
      <c r="C126" s="321"/>
      <c r="D126" s="311"/>
      <c r="E126" s="311"/>
      <c r="F126" s="311"/>
      <c r="G126" s="311"/>
      <c r="H126" s="311"/>
      <c r="I126" s="319"/>
      <c r="J126" s="319"/>
      <c r="K126" s="319"/>
      <c r="L126" s="320"/>
      <c r="M126" s="342"/>
      <c r="N126" s="342"/>
      <c r="O126" s="291"/>
      <c r="P126" s="272"/>
      <c r="Q126" s="272"/>
      <c r="R126" s="272"/>
      <c r="S126" s="319"/>
      <c r="T126" s="61"/>
      <c r="U126" s="61"/>
      <c r="V126" s="112"/>
      <c r="W126" s="112"/>
      <c r="X126" s="319"/>
      <c r="Y126" s="319"/>
      <c r="Z126" s="4"/>
      <c r="AA126" s="4"/>
      <c r="AB126" s="411"/>
      <c r="AC126" s="411"/>
    </row>
    <row r="127" spans="1:38" ht="10.199999999999999" customHeight="1" x14ac:dyDescent="0.3">
      <c r="A127" s="319"/>
      <c r="B127" s="320"/>
      <c r="C127" s="311"/>
      <c r="D127" s="311"/>
      <c r="E127" s="311"/>
      <c r="F127" s="311"/>
      <c r="G127" s="311"/>
      <c r="H127" s="311"/>
      <c r="I127" s="319"/>
      <c r="J127" s="319"/>
      <c r="K127" s="319"/>
      <c r="L127" s="320"/>
      <c r="M127" s="342"/>
      <c r="N127" s="342"/>
      <c r="O127" s="291"/>
      <c r="P127" s="272"/>
      <c r="Q127" s="272"/>
      <c r="R127" s="272"/>
      <c r="S127" s="319"/>
      <c r="T127" s="61"/>
      <c r="U127" s="61"/>
      <c r="V127" s="112"/>
      <c r="W127" s="112"/>
      <c r="X127" s="319"/>
      <c r="Y127" s="319"/>
      <c r="Z127" s="4"/>
      <c r="AA127" s="4"/>
      <c r="AB127" s="411"/>
      <c r="AC127" s="411"/>
    </row>
    <row r="128" spans="1:38" ht="9.6" customHeight="1" x14ac:dyDescent="0.25">
      <c r="A128" s="319"/>
      <c r="B128" s="68"/>
      <c r="C128" s="68"/>
      <c r="D128" s="68"/>
      <c r="E128" s="68"/>
      <c r="F128" s="68"/>
      <c r="G128" s="69"/>
      <c r="H128" s="69"/>
      <c r="I128" s="69"/>
      <c r="J128" s="319"/>
      <c r="K128" s="319"/>
      <c r="L128" s="319"/>
      <c r="M128" s="319"/>
      <c r="N128" s="319"/>
      <c r="O128" s="319"/>
      <c r="P128" s="319"/>
      <c r="Q128" s="319"/>
      <c r="R128" s="319"/>
      <c r="S128" s="319"/>
      <c r="T128" s="319"/>
      <c r="U128" s="319"/>
      <c r="V128" s="319"/>
      <c r="W128" s="319"/>
      <c r="X128" s="319"/>
      <c r="Y128" s="319"/>
      <c r="Z128" s="4"/>
      <c r="AA128" s="4"/>
    </row>
    <row r="129" spans="1:27" ht="10.199999999999999" customHeight="1" x14ac:dyDescent="0.25">
      <c r="A129" s="319"/>
      <c r="B129" s="70"/>
      <c r="C129" s="72"/>
      <c r="D129" s="72"/>
      <c r="E129" s="72"/>
      <c r="F129" s="72"/>
      <c r="G129" s="72"/>
      <c r="H129" s="72"/>
      <c r="I129" s="72"/>
      <c r="J129" s="72"/>
      <c r="K129" s="72"/>
      <c r="L129" s="319"/>
      <c r="M129" s="319"/>
      <c r="N129" s="319"/>
      <c r="O129" s="319"/>
      <c r="P129" s="319"/>
      <c r="Q129" s="319"/>
      <c r="R129" s="319"/>
      <c r="S129" s="319"/>
      <c r="T129" s="319"/>
      <c r="U129" s="319"/>
      <c r="V129" s="319"/>
      <c r="W129" s="319"/>
      <c r="X129" s="319"/>
      <c r="Y129" s="319"/>
      <c r="Z129" s="4"/>
      <c r="AA129" s="4"/>
    </row>
    <row r="130" spans="1:27" ht="10.199999999999999" customHeight="1" x14ac:dyDescent="0.25">
      <c r="A130" s="319"/>
      <c r="B130" s="70"/>
      <c r="C130" s="72"/>
      <c r="D130" s="72"/>
      <c r="E130" s="72"/>
      <c r="F130" s="72"/>
      <c r="G130" s="72"/>
      <c r="H130" s="72"/>
      <c r="I130" s="72"/>
      <c r="J130" s="72"/>
      <c r="K130" s="72"/>
      <c r="L130" s="319"/>
      <c r="M130" s="319"/>
      <c r="N130" s="319"/>
      <c r="O130" s="319"/>
      <c r="P130" s="319"/>
      <c r="Q130" s="319"/>
      <c r="R130" s="319"/>
      <c r="S130" s="319"/>
      <c r="T130" s="319"/>
      <c r="U130" s="319"/>
      <c r="V130" s="319"/>
      <c r="W130" s="319"/>
      <c r="X130" s="319"/>
      <c r="Y130" s="319"/>
      <c r="Z130" s="4"/>
      <c r="AA130" s="4"/>
    </row>
    <row r="131" spans="1:27" ht="10.199999999999999" customHeight="1" x14ac:dyDescent="0.25">
      <c r="A131" s="319"/>
      <c r="B131" s="70"/>
      <c r="C131" s="72"/>
      <c r="D131" s="72"/>
      <c r="E131" s="72"/>
      <c r="F131" s="72"/>
      <c r="G131" s="72"/>
      <c r="H131" s="72"/>
      <c r="I131" s="72"/>
      <c r="J131" s="72"/>
      <c r="K131" s="72"/>
      <c r="L131" s="319"/>
      <c r="M131" s="319"/>
      <c r="N131" s="319"/>
      <c r="O131" s="319"/>
      <c r="P131" s="319"/>
      <c r="Q131" s="319"/>
      <c r="R131" s="319"/>
      <c r="S131" s="319"/>
      <c r="T131" s="319"/>
      <c r="U131" s="319"/>
      <c r="V131" s="319"/>
      <c r="W131" s="319"/>
      <c r="X131" s="319"/>
      <c r="Y131" s="319"/>
      <c r="Z131" s="4"/>
      <c r="AA131" s="4"/>
    </row>
    <row r="132" spans="1:27" ht="10.199999999999999" customHeight="1" x14ac:dyDescent="0.25">
      <c r="A132" s="319"/>
      <c r="B132" s="72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7"/>
      <c r="Q132" s="307"/>
      <c r="R132" s="319"/>
      <c r="S132" s="319"/>
      <c r="T132" s="319"/>
      <c r="U132" s="319"/>
      <c r="V132" s="319"/>
      <c r="W132" s="319"/>
      <c r="X132" s="319"/>
      <c r="Y132" s="319"/>
      <c r="Z132" s="4"/>
      <c r="AA132" s="4"/>
    </row>
    <row r="133" spans="1:27" ht="10.199999999999999" customHeight="1" x14ac:dyDescent="0.25">
      <c r="A133" s="319"/>
      <c r="B133" s="72"/>
      <c r="C133" s="307"/>
      <c r="D133" s="307"/>
      <c r="E133" s="307"/>
      <c r="F133" s="307"/>
      <c r="G133" s="307"/>
      <c r="H133" s="307"/>
      <c r="I133" s="307"/>
      <c r="J133" s="307"/>
      <c r="K133" s="307"/>
      <c r="L133" s="307"/>
      <c r="M133" s="307"/>
      <c r="N133" s="307"/>
      <c r="O133" s="307"/>
      <c r="P133" s="307"/>
      <c r="Q133" s="307"/>
      <c r="R133" s="319"/>
      <c r="S133" s="319"/>
      <c r="T133" s="319"/>
      <c r="U133" s="319"/>
      <c r="V133" s="319"/>
      <c r="W133" s="319"/>
      <c r="X133" s="319"/>
      <c r="Y133" s="319"/>
      <c r="Z133" s="319"/>
    </row>
    <row r="134" spans="1:27" ht="10.199999999999999" customHeight="1" x14ac:dyDescent="0.25">
      <c r="B134" s="319"/>
      <c r="C134" s="307"/>
      <c r="D134" s="307"/>
      <c r="E134" s="307"/>
      <c r="F134" s="307"/>
      <c r="G134" s="307"/>
      <c r="H134" s="307"/>
      <c r="I134" s="307"/>
      <c r="J134" s="307"/>
      <c r="K134" s="307"/>
      <c r="L134" s="307"/>
      <c r="M134" s="307"/>
      <c r="N134" s="307"/>
      <c r="O134" s="307"/>
      <c r="P134" s="307"/>
      <c r="Q134" s="307"/>
      <c r="R134" s="319"/>
      <c r="S134" s="319"/>
      <c r="T134" s="319"/>
      <c r="U134" s="319"/>
      <c r="V134" s="319"/>
      <c r="W134" s="319"/>
      <c r="X134" s="319"/>
      <c r="Y134" s="319"/>
    </row>
    <row r="135" spans="1:27" ht="10.199999999999999" customHeight="1" x14ac:dyDescent="0.25">
      <c r="B135" s="319"/>
      <c r="C135" s="307"/>
      <c r="D135" s="307"/>
      <c r="E135" s="307"/>
      <c r="F135" s="307"/>
      <c r="G135" s="307"/>
      <c r="H135" s="307"/>
      <c r="I135" s="307"/>
      <c r="J135" s="307"/>
      <c r="K135" s="307"/>
      <c r="L135" s="307"/>
      <c r="M135" s="307"/>
      <c r="N135" s="307"/>
      <c r="O135" s="307"/>
      <c r="P135" s="307"/>
      <c r="Q135" s="307"/>
      <c r="R135" s="319"/>
      <c r="S135" s="319"/>
      <c r="T135" s="319"/>
      <c r="U135" s="319"/>
      <c r="V135" s="319"/>
      <c r="W135" s="319"/>
      <c r="X135" s="319"/>
      <c r="Y135" s="319"/>
    </row>
    <row r="136" spans="1:27" ht="9.6" customHeight="1" x14ac:dyDescent="0.25">
      <c r="B136" s="319"/>
      <c r="C136" s="319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319"/>
      <c r="S136" s="319"/>
      <c r="T136" s="319"/>
      <c r="U136" s="319"/>
      <c r="V136" s="319"/>
      <c r="W136" s="319"/>
      <c r="X136" s="319"/>
      <c r="Y136" s="319"/>
    </row>
    <row r="137" spans="1:27" ht="10.199999999999999" customHeight="1" x14ac:dyDescent="0.25">
      <c r="B137" s="319"/>
      <c r="C137" s="319"/>
      <c r="D137" s="319"/>
      <c r="E137" s="319"/>
      <c r="F137" s="319"/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319"/>
      <c r="S137" s="319"/>
      <c r="T137" s="319"/>
      <c r="U137" s="319"/>
      <c r="V137" s="319"/>
      <c r="W137" s="319"/>
      <c r="X137" s="319"/>
      <c r="Y137" s="319"/>
    </row>
    <row r="138" spans="1:27" ht="10.199999999999999" customHeight="1" x14ac:dyDescent="0.25">
      <c r="B138" s="319"/>
      <c r="C138" s="319"/>
      <c r="D138" s="319"/>
      <c r="E138" s="319"/>
      <c r="F138" s="319"/>
      <c r="G138" s="319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319"/>
      <c r="S138" s="319"/>
      <c r="T138" s="319"/>
      <c r="U138" s="319"/>
      <c r="V138" s="319"/>
      <c r="W138" s="319"/>
      <c r="X138" s="319"/>
      <c r="Y138" s="319"/>
    </row>
    <row r="139" spans="1:27" ht="10.199999999999999" customHeight="1" x14ac:dyDescent="0.25"/>
    <row r="140" spans="1:27" ht="10.199999999999999" customHeight="1" x14ac:dyDescent="0.25"/>
    <row r="141" spans="1:27" ht="10.199999999999999" customHeight="1" x14ac:dyDescent="0.25"/>
    <row r="142" spans="1:27" ht="10.199999999999999" customHeight="1" x14ac:dyDescent="0.25"/>
    <row r="143" spans="1:27" ht="10.199999999999999" customHeight="1" x14ac:dyDescent="0.25"/>
    <row r="144" spans="1:27" ht="10.199999999999999" customHeight="1" x14ac:dyDescent="0.25"/>
    <row r="145" ht="10.199999999999999" customHeight="1" x14ac:dyDescent="0.25"/>
    <row r="146" ht="10.199999999999999" customHeight="1" x14ac:dyDescent="0.25"/>
    <row r="147" ht="10.199999999999999" customHeight="1" x14ac:dyDescent="0.25"/>
    <row r="148" ht="10.199999999999999" customHeight="1" x14ac:dyDescent="0.25"/>
    <row r="149" ht="10.199999999999999" customHeight="1" x14ac:dyDescent="0.25"/>
    <row r="150" ht="10.199999999999999" customHeight="1" x14ac:dyDescent="0.25"/>
    <row r="151" ht="10.199999999999999" customHeight="1" x14ac:dyDescent="0.25"/>
    <row r="152" ht="10.199999999999999" customHeight="1" x14ac:dyDescent="0.25"/>
    <row r="153" ht="10.199999999999999" customHeight="1" x14ac:dyDescent="0.25"/>
    <row r="154" ht="10.199999999999999" customHeight="1" x14ac:dyDescent="0.25"/>
    <row r="155" ht="10.199999999999999" customHeight="1" x14ac:dyDescent="0.25"/>
    <row r="156" ht="10.199999999999999" customHeight="1" x14ac:dyDescent="0.25"/>
    <row r="157" ht="10.199999999999999" customHeight="1" x14ac:dyDescent="0.25"/>
    <row r="158" ht="10.199999999999999" customHeight="1" x14ac:dyDescent="0.25"/>
    <row r="159" ht="10.199999999999999" customHeight="1" x14ac:dyDescent="0.25"/>
  </sheetData>
  <sheetProtection algorithmName="SHA-512" hashValue="b8wWtpsCdRigKefQQqkiTQwnY2iscU0qfIB7JjiHnFEqFSy7ECnQUPGmlxMpsgljhxaGoQ+aoMRhSc+r2bpzZw==" saltValue="oYwP4yvhpbq0kmGKEPhYfw==" spinCount="100000" sheet="1" objects="1" scenarios="1" selectLockedCells="1"/>
  <mergeCells count="34">
    <mergeCell ref="B19:M20"/>
    <mergeCell ref="B37:AA38"/>
    <mergeCell ref="C40:AA41"/>
    <mergeCell ref="C43:AA44"/>
    <mergeCell ref="C46:AA47"/>
    <mergeCell ref="C25:AA26"/>
    <mergeCell ref="C22:AA23"/>
    <mergeCell ref="C28:AA29"/>
    <mergeCell ref="C31:AA32"/>
    <mergeCell ref="C34:AA35"/>
    <mergeCell ref="N64:N65"/>
    <mergeCell ref="O64:Z65"/>
    <mergeCell ref="F105:K106"/>
    <mergeCell ref="C49:AA50"/>
    <mergeCell ref="F103:I104"/>
    <mergeCell ref="C81:AA82"/>
    <mergeCell ref="C84:AA85"/>
    <mergeCell ref="K64:M65"/>
    <mergeCell ref="AB1:AB118"/>
    <mergeCell ref="C70:X71"/>
    <mergeCell ref="C73:L74"/>
    <mergeCell ref="C87:AA88"/>
    <mergeCell ref="C92:AA93"/>
    <mergeCell ref="C52:AA53"/>
    <mergeCell ref="C55:AA56"/>
    <mergeCell ref="C77:AA78"/>
    <mergeCell ref="C67:Z68"/>
    <mergeCell ref="C58:J59"/>
    <mergeCell ref="K58:M59"/>
    <mergeCell ref="O58:Z59"/>
    <mergeCell ref="N58:N59"/>
    <mergeCell ref="K61:M62"/>
    <mergeCell ref="N61:N62"/>
    <mergeCell ref="O61:Z62"/>
  </mergeCells>
  <dataValidations count="2">
    <dataValidation type="list" allowBlank="1" showInputMessage="1" showErrorMessage="1" prompt="Bitte Adressat auswählen" sqref="C15:O16" xr:uid="{00000000-0002-0000-0200-000000000000}">
      <formula1>"Gewerkschaft Erziehung und Wissenschaft (GEW), Verband Bildung und Erziehung (VBE), Verband Reale Bildung (VRB), An die Schulleitung, An die Seminarleitung, An den Bezirkswahlvorstand, Philologenverband, "</formula1>
    </dataValidation>
    <dataValidation type="list" allowBlank="1" showInputMessage="1" showErrorMessage="1" prompt="Zutreffendes bitte auswählen!" sqref="C126:K127" xr:uid="{00000000-0002-0000-0200-000001000000}">
      <formula1>"Verschickt Bezirkswahlvorstand am:, Verschickt an Dienststelle am:, Verschickt an Gewerkschaft am:,"</formula1>
    </dataValidation>
  </dataValidations>
  <pageMargins left="0.7" right="0.7" top="0.78740157499999996" bottom="0.78740157499999996" header="0.3" footer="0.3"/>
  <pageSetup paperSize="9" scale="68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5">
    <tabColor theme="3" tint="0.39997558519241921"/>
  </sheetPr>
  <dimension ref="A1:AL143"/>
  <sheetViews>
    <sheetView showGridLines="0" zoomScaleNormal="100" workbookViewId="0">
      <selection activeCell="P175" sqref="P175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652" t="s">
        <v>466</v>
      </c>
    </row>
    <row r="2" spans="1:27" ht="10.199999999999999" customHeight="1" x14ac:dyDescent="0.25">
      <c r="A2" s="50"/>
      <c r="B2" s="145"/>
      <c r="C2" s="165"/>
      <c r="D2" s="51"/>
      <c r="E2" s="140"/>
      <c r="F2" s="172"/>
      <c r="G2" s="172"/>
      <c r="H2" s="174"/>
      <c r="I2" s="140"/>
      <c r="J2" s="15"/>
      <c r="K2" s="15"/>
      <c r="L2" s="15"/>
      <c r="M2" s="15"/>
      <c r="N2" s="15"/>
      <c r="O2" s="15"/>
      <c r="P2" s="15"/>
      <c r="Q2" s="15"/>
      <c r="R2" s="15"/>
      <c r="S2" s="15"/>
      <c r="V2" s="676" t="s">
        <v>205</v>
      </c>
      <c r="W2" s="530"/>
      <c r="X2" s="530"/>
      <c r="Y2" s="530"/>
      <c r="Z2" s="50"/>
      <c r="AA2" s="653"/>
    </row>
    <row r="3" spans="1:27" ht="10.199999999999999" customHeight="1" x14ac:dyDescent="0.25">
      <c r="A3" s="50"/>
      <c r="B3" s="165"/>
      <c r="C3" s="165"/>
      <c r="D3" s="174"/>
      <c r="E3" s="172"/>
      <c r="F3" s="172"/>
      <c r="G3" s="172"/>
      <c r="H3" s="17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530"/>
      <c r="W3" s="530"/>
      <c r="X3" s="530"/>
      <c r="Y3" s="530"/>
      <c r="Z3" s="50"/>
      <c r="AA3" s="653"/>
    </row>
    <row r="4" spans="1:27" ht="10.199999999999999" customHeight="1" x14ac:dyDescent="0.25">
      <c r="A4" s="50"/>
      <c r="B4" s="146"/>
      <c r="C4" s="146"/>
      <c r="D4" s="146"/>
      <c r="E4" s="111"/>
      <c r="F4" s="171"/>
      <c r="G4" s="171"/>
      <c r="H4" s="174"/>
      <c r="I4" s="111"/>
      <c r="J4" s="171"/>
      <c r="K4" s="171"/>
      <c r="L4" s="171"/>
      <c r="M4" s="171"/>
      <c r="N4" s="171"/>
      <c r="O4" s="171"/>
      <c r="P4" s="171"/>
      <c r="Q4" s="171"/>
      <c r="R4" s="171"/>
      <c r="S4" s="171"/>
      <c r="Z4" s="50"/>
      <c r="AA4" s="653"/>
    </row>
    <row r="5" spans="1:27" ht="10.199999999999999" customHeight="1" x14ac:dyDescent="0.25">
      <c r="A5" s="50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50"/>
      <c r="U5" s="50"/>
      <c r="V5" s="50"/>
      <c r="W5" s="50"/>
      <c r="X5" s="50"/>
      <c r="Y5" s="50"/>
      <c r="Z5" s="50"/>
      <c r="AA5" s="653"/>
    </row>
    <row r="6" spans="1:27" ht="9.6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653"/>
    </row>
    <row r="7" spans="1:27" ht="10.199999999999999" customHeight="1" x14ac:dyDescent="0.3">
      <c r="A7" s="50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653"/>
    </row>
    <row r="8" spans="1:27" ht="10.199999999999999" customHeight="1" x14ac:dyDescent="0.25">
      <c r="A8" s="50"/>
      <c r="B8" s="175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54"/>
      <c r="AA8" s="653"/>
    </row>
    <row r="9" spans="1:27" ht="10.199999999999999" customHeight="1" x14ac:dyDescent="0.25">
      <c r="A9" s="50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55"/>
      <c r="AA9" s="653"/>
    </row>
    <row r="10" spans="1:27" ht="10.199999999999999" customHeight="1" x14ac:dyDescent="0.25">
      <c r="A10" s="50"/>
      <c r="B10" s="1091" t="s">
        <v>213</v>
      </c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55"/>
      <c r="AA10" s="653"/>
    </row>
    <row r="11" spans="1:27" ht="10.199999999999999" customHeight="1" x14ac:dyDescent="0.25">
      <c r="A11" s="50"/>
      <c r="B11" s="683"/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3"/>
      <c r="Y11" s="683"/>
      <c r="Z11" s="56"/>
      <c r="AA11" s="653"/>
    </row>
    <row r="12" spans="1:27" ht="10.199999999999999" customHeight="1" x14ac:dyDescent="0.25">
      <c r="A12" s="50"/>
      <c r="B12" s="1091" t="s">
        <v>214</v>
      </c>
      <c r="C12" s="683"/>
      <c r="D12" s="683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3"/>
      <c r="U12" s="683"/>
      <c r="V12" s="683"/>
      <c r="W12" s="683"/>
      <c r="X12" s="683"/>
      <c r="Y12" s="683"/>
      <c r="Z12" s="56"/>
      <c r="AA12" s="653"/>
    </row>
    <row r="13" spans="1:27" ht="10.199999999999999" customHeight="1" x14ac:dyDescent="0.25">
      <c r="A13" s="50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683"/>
      <c r="V13" s="683"/>
      <c r="W13" s="683"/>
      <c r="X13" s="683"/>
      <c r="Y13" s="683"/>
      <c r="Z13" s="50"/>
      <c r="AA13" s="653"/>
    </row>
    <row r="14" spans="1:27" ht="10.199999999999999" customHeigh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653"/>
    </row>
    <row r="15" spans="1:27" ht="10.199999999999999" customHeight="1" x14ac:dyDescent="0.25">
      <c r="A15" s="15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8"/>
      <c r="M15" s="15"/>
      <c r="N15" s="15"/>
      <c r="O15" s="15"/>
      <c r="P15" s="15"/>
      <c r="Q15" s="58"/>
      <c r="R15" s="15"/>
      <c r="S15" s="15"/>
      <c r="T15" s="15"/>
      <c r="U15" s="15"/>
      <c r="V15" s="15"/>
      <c r="W15" s="58"/>
      <c r="X15" s="15"/>
      <c r="Y15" s="15"/>
      <c r="Z15" s="58"/>
      <c r="AA15" s="653"/>
    </row>
    <row r="16" spans="1:27" ht="10.199999999999999" customHeight="1" x14ac:dyDescent="0.25">
      <c r="A16" s="15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653"/>
    </row>
    <row r="17" spans="1:29" ht="10.199999999999999" customHeight="1" x14ac:dyDescent="0.25">
      <c r="A17" s="50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653"/>
    </row>
    <row r="18" spans="1:29" ht="10.199999999999999" customHeight="1" x14ac:dyDescent="0.2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15"/>
      <c r="AA18" s="653"/>
    </row>
    <row r="19" spans="1:29" ht="10.199999999999999" customHeight="1" x14ac:dyDescent="0.2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15"/>
      <c r="AA19" s="653"/>
    </row>
    <row r="20" spans="1:29" ht="10.199999999999999" customHeight="1" x14ac:dyDescent="0.25">
      <c r="A20" s="59"/>
      <c r="B20" s="1222"/>
      <c r="C20" s="1222"/>
      <c r="D20" s="1222"/>
      <c r="E20" s="1222"/>
      <c r="F20" s="1222"/>
      <c r="G20" s="1222"/>
      <c r="H20" s="1222"/>
      <c r="I20" s="1222"/>
      <c r="J20" s="1222"/>
      <c r="K20" s="1222"/>
      <c r="L20" s="61"/>
      <c r="M20" s="60"/>
      <c r="N20" s="60"/>
      <c r="O20" s="1222"/>
      <c r="P20" s="1222"/>
      <c r="Q20" s="1222"/>
      <c r="R20" s="1222"/>
      <c r="S20" s="1222"/>
      <c r="T20" s="1222"/>
      <c r="U20" s="1222"/>
      <c r="V20" s="1222"/>
      <c r="W20" s="1222"/>
      <c r="X20" s="1222"/>
      <c r="Y20" s="60"/>
      <c r="Z20" s="15"/>
      <c r="AA20" s="653"/>
    </row>
    <row r="21" spans="1:29" ht="10.199999999999999" customHeight="1" x14ac:dyDescent="0.25">
      <c r="A21" s="59"/>
      <c r="B21" s="1222"/>
      <c r="C21" s="1222"/>
      <c r="D21" s="1222"/>
      <c r="E21" s="1222"/>
      <c r="F21" s="1222"/>
      <c r="G21" s="1222"/>
      <c r="H21" s="1222"/>
      <c r="I21" s="1222"/>
      <c r="J21" s="1222"/>
      <c r="K21" s="1222"/>
      <c r="L21" s="60"/>
      <c r="M21" s="60"/>
      <c r="N21" s="60"/>
      <c r="O21" s="1222"/>
      <c r="P21" s="1222"/>
      <c r="Q21" s="1222"/>
      <c r="R21" s="1222"/>
      <c r="S21" s="1222"/>
      <c r="T21" s="1222"/>
      <c r="U21" s="1222"/>
      <c r="V21" s="1222"/>
      <c r="W21" s="1222"/>
      <c r="X21" s="1222"/>
      <c r="Y21" s="60"/>
      <c r="Z21" s="15"/>
      <c r="AA21" s="653"/>
    </row>
    <row r="22" spans="1:29" ht="10.199999999999999" customHeight="1" x14ac:dyDescent="0.25">
      <c r="A22" s="59"/>
      <c r="B22" s="1223"/>
      <c r="C22" s="1223"/>
      <c r="D22" s="1223"/>
      <c r="E22" s="1223"/>
      <c r="F22" s="1223"/>
      <c r="G22" s="1223"/>
      <c r="H22" s="1223"/>
      <c r="I22" s="1223"/>
      <c r="J22" s="1223"/>
      <c r="K22" s="1223"/>
      <c r="L22" s="61"/>
      <c r="M22" s="60"/>
      <c r="N22" s="60"/>
      <c r="O22" s="1223"/>
      <c r="P22" s="1223"/>
      <c r="Q22" s="1223"/>
      <c r="R22" s="1223"/>
      <c r="S22" s="1223"/>
      <c r="T22" s="1223"/>
      <c r="U22" s="1223"/>
      <c r="V22" s="1223"/>
      <c r="W22" s="1223"/>
      <c r="X22" s="1223"/>
      <c r="Y22" s="60"/>
      <c r="Z22" s="15"/>
      <c r="AA22" s="653"/>
    </row>
    <row r="23" spans="1:29" ht="10.199999999999999" customHeight="1" x14ac:dyDescent="0.25">
      <c r="A23" s="59"/>
      <c r="B23" s="943" t="s">
        <v>69</v>
      </c>
      <c r="C23" s="944"/>
      <c r="D23" s="944"/>
      <c r="E23" s="944"/>
      <c r="F23" s="944"/>
      <c r="G23" s="944"/>
      <c r="H23" s="944"/>
      <c r="I23" s="944"/>
      <c r="J23" s="944"/>
      <c r="K23" s="944"/>
      <c r="L23" s="60"/>
      <c r="M23" s="60"/>
      <c r="N23" s="60"/>
      <c r="O23" s="943" t="s">
        <v>206</v>
      </c>
      <c r="P23" s="944"/>
      <c r="Q23" s="944"/>
      <c r="R23" s="944"/>
      <c r="S23" s="944"/>
      <c r="T23" s="944"/>
      <c r="U23" s="944"/>
      <c r="V23" s="944"/>
      <c r="W23" s="944"/>
      <c r="X23" s="944"/>
      <c r="Y23" s="60"/>
      <c r="Z23" s="15"/>
      <c r="AA23" s="653"/>
    </row>
    <row r="24" spans="1:29" ht="10.199999999999999" customHeight="1" x14ac:dyDescent="0.25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15"/>
      <c r="AA24" s="653"/>
    </row>
    <row r="25" spans="1:29" ht="10.199999999999999" customHeight="1" x14ac:dyDescent="0.25">
      <c r="A25" s="59"/>
      <c r="B25" s="1222"/>
      <c r="C25" s="1222"/>
      <c r="D25" s="1222"/>
      <c r="E25" s="1222"/>
      <c r="F25" s="1222"/>
      <c r="G25" s="1222"/>
      <c r="H25" s="1222"/>
      <c r="I25" s="1222"/>
      <c r="J25" s="1222"/>
      <c r="K25" s="1222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15"/>
      <c r="AA25" s="653"/>
    </row>
    <row r="26" spans="1:29" ht="10.199999999999999" customHeight="1" x14ac:dyDescent="0.25">
      <c r="A26" s="59"/>
      <c r="B26" s="1222"/>
      <c r="C26" s="1222"/>
      <c r="D26" s="1222"/>
      <c r="E26" s="1222"/>
      <c r="F26" s="1222"/>
      <c r="G26" s="1222"/>
      <c r="H26" s="1222"/>
      <c r="I26" s="1222"/>
      <c r="J26" s="1222"/>
      <c r="K26" s="1222"/>
      <c r="L26" s="61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15"/>
      <c r="AA26" s="653"/>
    </row>
    <row r="27" spans="1:29" ht="10.199999999999999" customHeight="1" x14ac:dyDescent="0.25">
      <c r="A27" s="59"/>
      <c r="B27" s="1223"/>
      <c r="C27" s="1223"/>
      <c r="D27" s="1223"/>
      <c r="E27" s="1223"/>
      <c r="F27" s="1223"/>
      <c r="G27" s="1223"/>
      <c r="H27" s="1223"/>
      <c r="I27" s="1223"/>
      <c r="J27" s="1223"/>
      <c r="K27" s="1223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15"/>
      <c r="AA27" s="653"/>
    </row>
    <row r="28" spans="1:29" ht="10.199999999999999" customHeight="1" x14ac:dyDescent="0.25">
      <c r="A28" s="59"/>
      <c r="B28" s="943" t="s">
        <v>207</v>
      </c>
      <c r="C28" s="944"/>
      <c r="D28" s="944"/>
      <c r="E28" s="944"/>
      <c r="F28" s="944"/>
      <c r="G28" s="944"/>
      <c r="H28" s="944"/>
      <c r="I28" s="944"/>
      <c r="J28" s="944"/>
      <c r="K28" s="944"/>
      <c r="L28" s="61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15"/>
      <c r="AA28" s="653"/>
      <c r="AB28" s="45"/>
      <c r="AC28" s="45"/>
    </row>
    <row r="29" spans="1:29" ht="10.199999999999999" customHeight="1" x14ac:dyDescent="0.2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15"/>
      <c r="AA29" s="653"/>
    </row>
    <row r="30" spans="1:29" ht="10.199999999999999" customHeight="1" x14ac:dyDescent="0.25">
      <c r="A30" s="59"/>
      <c r="B30" s="1222"/>
      <c r="C30" s="1222"/>
      <c r="D30" s="1222"/>
      <c r="E30" s="1222"/>
      <c r="F30" s="1222"/>
      <c r="G30" s="1222"/>
      <c r="H30" s="1222"/>
      <c r="I30" s="1222"/>
      <c r="J30" s="1222"/>
      <c r="K30" s="1222"/>
      <c r="L30" s="61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15"/>
      <c r="AA30" s="653"/>
    </row>
    <row r="31" spans="1:29" ht="10.199999999999999" customHeight="1" x14ac:dyDescent="0.25">
      <c r="A31" s="59"/>
      <c r="B31" s="1222"/>
      <c r="C31" s="1222"/>
      <c r="D31" s="1222"/>
      <c r="E31" s="1222"/>
      <c r="F31" s="1222"/>
      <c r="G31" s="1222"/>
      <c r="H31" s="1222"/>
      <c r="I31" s="1222"/>
      <c r="J31" s="1222"/>
      <c r="K31" s="1222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15"/>
      <c r="AA31" s="653"/>
    </row>
    <row r="32" spans="1:29" ht="10.199999999999999" customHeight="1" x14ac:dyDescent="0.25">
      <c r="A32" s="59"/>
      <c r="B32" s="1223"/>
      <c r="C32" s="1223"/>
      <c r="D32" s="1223"/>
      <c r="E32" s="1223"/>
      <c r="F32" s="1223"/>
      <c r="G32" s="1223"/>
      <c r="H32" s="1223"/>
      <c r="I32" s="1223"/>
      <c r="J32" s="1223"/>
      <c r="K32" s="1223"/>
      <c r="L32" s="61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15"/>
      <c r="AA32" s="653"/>
    </row>
    <row r="33" spans="1:27" ht="10.199999999999999" customHeight="1" x14ac:dyDescent="0.25">
      <c r="A33" s="59"/>
      <c r="B33" s="943" t="s">
        <v>208</v>
      </c>
      <c r="C33" s="944"/>
      <c r="D33" s="944"/>
      <c r="E33" s="944"/>
      <c r="F33" s="944"/>
      <c r="G33" s="944"/>
      <c r="H33" s="944"/>
      <c r="I33" s="944"/>
      <c r="J33" s="944"/>
      <c r="K33" s="944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15"/>
      <c r="AA33" s="653"/>
    </row>
    <row r="34" spans="1:27" ht="10.199999999999999" customHeight="1" x14ac:dyDescent="0.25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15"/>
      <c r="AA34" s="653"/>
    </row>
    <row r="35" spans="1:27" ht="10.199999999999999" customHeight="1" x14ac:dyDescent="0.25">
      <c r="A35" s="59"/>
      <c r="B35" s="1003">
        <f>Dienststellendaten!D5</f>
        <v>0</v>
      </c>
      <c r="C35" s="1003"/>
      <c r="D35" s="1003"/>
      <c r="E35" s="1003"/>
      <c r="F35" s="1003"/>
      <c r="G35" s="1003"/>
      <c r="H35" s="1003"/>
      <c r="I35" s="1003"/>
      <c r="J35" s="1003"/>
      <c r="K35" s="1003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15"/>
      <c r="AA35" s="653"/>
    </row>
    <row r="36" spans="1:27" ht="10.199999999999999" customHeight="1" x14ac:dyDescent="0.25">
      <c r="A36" s="59"/>
      <c r="B36" s="1003"/>
      <c r="C36" s="1003"/>
      <c r="D36" s="1003"/>
      <c r="E36" s="1003"/>
      <c r="F36" s="1003"/>
      <c r="G36" s="1003"/>
      <c r="H36" s="1003"/>
      <c r="I36" s="1003"/>
      <c r="J36" s="1003"/>
      <c r="K36" s="1003"/>
      <c r="L36" s="61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15"/>
      <c r="AA36" s="653"/>
    </row>
    <row r="37" spans="1:27" ht="10.199999999999999" customHeight="1" x14ac:dyDescent="0.25">
      <c r="A37" s="59"/>
      <c r="B37" s="1224"/>
      <c r="C37" s="1224"/>
      <c r="D37" s="1224"/>
      <c r="E37" s="1224"/>
      <c r="F37" s="1224"/>
      <c r="G37" s="1224"/>
      <c r="H37" s="1224"/>
      <c r="I37" s="1224"/>
      <c r="J37" s="1224"/>
      <c r="K37" s="1224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15"/>
      <c r="AA37" s="653"/>
    </row>
    <row r="38" spans="1:27" ht="10.199999999999999" customHeight="1" x14ac:dyDescent="0.25">
      <c r="A38" s="59"/>
      <c r="B38" s="943" t="s">
        <v>106</v>
      </c>
      <c r="C38" s="944"/>
      <c r="D38" s="944"/>
      <c r="E38" s="944"/>
      <c r="F38" s="944"/>
      <c r="G38" s="944"/>
      <c r="H38" s="944"/>
      <c r="I38" s="944"/>
      <c r="J38" s="944"/>
      <c r="K38" s="944"/>
      <c r="L38" s="61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15"/>
      <c r="AA38" s="653"/>
    </row>
    <row r="39" spans="1:27" ht="10.199999999999999" customHeight="1" x14ac:dyDescent="0.25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15"/>
      <c r="AA39" s="653"/>
    </row>
    <row r="40" spans="1:27" ht="10.199999999999999" customHeight="1" x14ac:dyDescent="0.25">
      <c r="A40" s="59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5"/>
      <c r="AA40" s="653"/>
    </row>
    <row r="41" spans="1:27" ht="10.199999999999999" customHeight="1" x14ac:dyDescent="0.25">
      <c r="A41" s="59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5"/>
      <c r="AA41" s="653"/>
    </row>
    <row r="42" spans="1:27" ht="10.199999999999999" customHeight="1" x14ac:dyDescent="0.25">
      <c r="A42" s="59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5"/>
      <c r="AA42" s="653"/>
    </row>
    <row r="43" spans="1:27" ht="10.199999999999999" customHeight="1" x14ac:dyDescent="0.25">
      <c r="A43" s="59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5"/>
      <c r="AA43" s="653"/>
    </row>
    <row r="44" spans="1:27" ht="10.199999999999999" customHeight="1" x14ac:dyDescent="0.25">
      <c r="A44" s="59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5"/>
      <c r="AA44" s="653"/>
    </row>
    <row r="45" spans="1:27" ht="10.199999999999999" customHeight="1" x14ac:dyDescent="0.25">
      <c r="A45" s="59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5"/>
      <c r="AA45" s="653"/>
    </row>
    <row r="46" spans="1:27" ht="10.199999999999999" customHeight="1" x14ac:dyDescent="0.25">
      <c r="A46" s="59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5"/>
      <c r="AA46" s="653"/>
    </row>
    <row r="47" spans="1:27" ht="10.199999999999999" customHeight="1" x14ac:dyDescent="0.25">
      <c r="A47" s="59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5"/>
      <c r="AA47" s="653"/>
    </row>
    <row r="48" spans="1:27" ht="10.199999999999999" customHeight="1" x14ac:dyDescent="0.25">
      <c r="A48" s="59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5"/>
      <c r="AA48" s="653"/>
    </row>
    <row r="49" spans="1:27" ht="10.199999999999999" customHeight="1" x14ac:dyDescent="0.25">
      <c r="A49" s="59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5"/>
      <c r="AA49" s="653"/>
    </row>
    <row r="50" spans="1:27" ht="10.199999999999999" customHeight="1" x14ac:dyDescent="0.2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1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15"/>
      <c r="AA50" s="653"/>
    </row>
    <row r="51" spans="1:27" ht="10.199999999999999" customHeight="1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15"/>
      <c r="AA51" s="653"/>
    </row>
    <row r="52" spans="1:27" ht="10.199999999999999" customHeight="1" x14ac:dyDescent="0.25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1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15"/>
      <c r="AA52" s="653"/>
    </row>
    <row r="53" spans="1:27" ht="10.199999999999999" customHeight="1" x14ac:dyDescent="0.25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15"/>
      <c r="AA53" s="653"/>
    </row>
    <row r="54" spans="1:27" ht="10.199999999999999" customHeight="1" x14ac:dyDescent="0.25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1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15"/>
      <c r="AA54" s="653"/>
    </row>
    <row r="55" spans="1:27" ht="10.199999999999999" customHeight="1" x14ac:dyDescent="0.25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15"/>
      <c r="AA55" s="653"/>
    </row>
    <row r="56" spans="1:27" ht="10.199999999999999" customHeight="1" x14ac:dyDescent="0.25">
      <c r="A56" s="59"/>
      <c r="B56" s="1225" t="s">
        <v>209</v>
      </c>
      <c r="C56" s="521"/>
      <c r="D56" s="521"/>
      <c r="E56" s="521"/>
      <c r="F56" s="521"/>
      <c r="G56" s="521"/>
      <c r="H56" s="521"/>
      <c r="I56" s="521"/>
      <c r="J56" s="521"/>
      <c r="K56" s="521"/>
      <c r="L56" s="521"/>
      <c r="M56" s="521"/>
      <c r="N56" s="521"/>
      <c r="O56" s="521"/>
      <c r="P56" s="521"/>
      <c r="Q56" s="521"/>
      <c r="R56" s="521"/>
      <c r="S56" s="521"/>
      <c r="T56" s="521"/>
      <c r="U56" s="521"/>
      <c r="V56" s="521"/>
      <c r="W56" s="521"/>
      <c r="X56" s="521"/>
      <c r="Y56" s="521"/>
      <c r="Z56" s="15"/>
      <c r="AA56" s="653"/>
    </row>
    <row r="57" spans="1:27" ht="10.199999999999999" customHeight="1" x14ac:dyDescent="0.25">
      <c r="A57" s="59"/>
      <c r="B57" s="521"/>
      <c r="C57" s="521"/>
      <c r="D57" s="521"/>
      <c r="E57" s="521"/>
      <c r="F57" s="521"/>
      <c r="G57" s="521"/>
      <c r="H57" s="521"/>
      <c r="I57" s="521"/>
      <c r="J57" s="521"/>
      <c r="K57" s="521"/>
      <c r="L57" s="521"/>
      <c r="M57" s="521"/>
      <c r="N57" s="521"/>
      <c r="O57" s="521"/>
      <c r="P57" s="521"/>
      <c r="Q57" s="521"/>
      <c r="R57" s="521"/>
      <c r="S57" s="521"/>
      <c r="T57" s="521"/>
      <c r="U57" s="521"/>
      <c r="V57" s="521"/>
      <c r="W57" s="521"/>
      <c r="X57" s="521"/>
      <c r="Y57" s="521"/>
      <c r="Z57" s="15"/>
      <c r="AA57" s="653"/>
    </row>
    <row r="58" spans="1:27" ht="10.199999999999999" customHeight="1" x14ac:dyDescent="0.2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15"/>
      <c r="AA58" s="653"/>
    </row>
    <row r="59" spans="1:27" ht="10.199999999999999" customHeight="1" x14ac:dyDescent="0.25">
      <c r="A59" s="59"/>
      <c r="B59" s="1222"/>
      <c r="C59" s="1222"/>
      <c r="D59" s="1222"/>
      <c r="E59" s="1222"/>
      <c r="F59" s="1222"/>
      <c r="G59" s="1222"/>
      <c r="H59" s="1222"/>
      <c r="I59" s="1222"/>
      <c r="J59" s="1222"/>
      <c r="K59" s="1222"/>
      <c r="L59" s="1222"/>
      <c r="M59" s="1222"/>
      <c r="N59" s="1222"/>
      <c r="O59" s="1222"/>
      <c r="P59" s="1222"/>
      <c r="Q59" s="1222"/>
      <c r="R59" s="1222"/>
      <c r="S59" s="1222"/>
      <c r="T59" s="1222"/>
      <c r="U59" s="1222"/>
      <c r="V59" s="1222"/>
      <c r="W59" s="1222"/>
      <c r="X59" s="1222"/>
      <c r="Y59" s="1222"/>
      <c r="Z59" s="15"/>
      <c r="AA59" s="653"/>
    </row>
    <row r="60" spans="1:27" ht="10.199999999999999" customHeight="1" x14ac:dyDescent="0.25">
      <c r="A60" s="59"/>
      <c r="B60" s="1222"/>
      <c r="C60" s="1222"/>
      <c r="D60" s="1222"/>
      <c r="E60" s="1222"/>
      <c r="F60" s="1222"/>
      <c r="G60" s="1222"/>
      <c r="H60" s="1222"/>
      <c r="I60" s="1222"/>
      <c r="J60" s="1222"/>
      <c r="K60" s="1222"/>
      <c r="L60" s="1222"/>
      <c r="M60" s="1222"/>
      <c r="N60" s="1222"/>
      <c r="O60" s="1222"/>
      <c r="P60" s="1222"/>
      <c r="Q60" s="1222"/>
      <c r="R60" s="1222"/>
      <c r="S60" s="1222"/>
      <c r="T60" s="1222"/>
      <c r="U60" s="1222"/>
      <c r="V60" s="1222"/>
      <c r="W60" s="1222"/>
      <c r="X60" s="1222"/>
      <c r="Y60" s="1222"/>
      <c r="Z60" s="15"/>
      <c r="AA60" s="653"/>
    </row>
    <row r="61" spans="1:27" ht="10.199999999999999" customHeight="1" x14ac:dyDescent="0.25">
      <c r="A61" s="59"/>
      <c r="B61" s="1223"/>
      <c r="C61" s="1223"/>
      <c r="D61" s="1223"/>
      <c r="E61" s="1223"/>
      <c r="F61" s="1223"/>
      <c r="G61" s="1223"/>
      <c r="H61" s="1223"/>
      <c r="I61" s="1223"/>
      <c r="J61" s="1223"/>
      <c r="K61" s="1223"/>
      <c r="L61" s="1223"/>
      <c r="M61" s="1223"/>
      <c r="N61" s="1223"/>
      <c r="O61" s="1223"/>
      <c r="P61" s="1223"/>
      <c r="Q61" s="1223"/>
      <c r="R61" s="1223"/>
      <c r="S61" s="1223"/>
      <c r="T61" s="1223"/>
      <c r="U61" s="1223"/>
      <c r="V61" s="1223"/>
      <c r="W61" s="1223"/>
      <c r="X61" s="1223"/>
      <c r="Y61" s="1223"/>
      <c r="Z61" s="15"/>
      <c r="AA61" s="653"/>
    </row>
    <row r="62" spans="1:27" ht="10.199999999999999" customHeight="1" x14ac:dyDescent="0.25">
      <c r="A62" s="59"/>
      <c r="B62" s="943" t="s">
        <v>210</v>
      </c>
      <c r="C62" s="944"/>
      <c r="D62" s="944"/>
      <c r="E62" s="944"/>
      <c r="F62" s="944"/>
      <c r="G62" s="944"/>
      <c r="H62" s="944"/>
      <c r="I62" s="944"/>
      <c r="J62" s="944"/>
      <c r="K62" s="944"/>
      <c r="L62" s="944"/>
      <c r="M62" s="944"/>
      <c r="N62" s="944"/>
      <c r="O62" s="944"/>
      <c r="P62" s="944"/>
      <c r="Q62" s="944"/>
      <c r="R62" s="944"/>
      <c r="S62" s="944"/>
      <c r="T62" s="944"/>
      <c r="U62" s="944"/>
      <c r="V62" s="944"/>
      <c r="W62" s="944"/>
      <c r="X62" s="944"/>
      <c r="Y62" s="944"/>
      <c r="Z62" s="15"/>
      <c r="AA62" s="653"/>
    </row>
    <row r="63" spans="1:27" ht="10.199999999999999" customHeight="1" x14ac:dyDescent="0.25">
      <c r="A63" s="59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15"/>
      <c r="AA63" s="653"/>
    </row>
    <row r="64" spans="1:27" ht="10.199999999999999" customHeight="1" x14ac:dyDescent="0.25">
      <c r="A64" s="59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15"/>
      <c r="AA64" s="653"/>
    </row>
    <row r="65" spans="1:27" ht="10.199999999999999" customHeight="1" x14ac:dyDescent="0.25">
      <c r="A65" s="59"/>
      <c r="B65" s="1225" t="s">
        <v>211</v>
      </c>
      <c r="C65" s="510"/>
      <c r="D65" s="510"/>
      <c r="E65" s="510"/>
      <c r="F65" s="510"/>
      <c r="G65" s="510"/>
      <c r="H65" s="510"/>
      <c r="I65" s="510"/>
      <c r="J65" s="510"/>
      <c r="K65" s="510"/>
      <c r="L65" s="510"/>
      <c r="M65" s="510"/>
      <c r="N65" s="510"/>
      <c r="O65" s="1227" t="str">
        <f>IF(Dienststellendaten!D5&lt;1,"",Dienststellendaten!D5)</f>
        <v/>
      </c>
      <c r="P65" s="1227"/>
      <c r="Q65" s="1227"/>
      <c r="R65" s="1227"/>
      <c r="S65" s="1227"/>
      <c r="T65" s="1227"/>
      <c r="U65" s="1227"/>
      <c r="V65" s="1227"/>
      <c r="W65" s="1227"/>
      <c r="X65" s="1227"/>
      <c r="Y65" s="1228"/>
      <c r="Z65" s="15"/>
      <c r="AA65" s="653"/>
    </row>
    <row r="66" spans="1:27" ht="10.199999999999999" customHeight="1" x14ac:dyDescent="0.25">
      <c r="A66" s="59"/>
      <c r="B66" s="510"/>
      <c r="C66" s="510"/>
      <c r="D66" s="510"/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1227"/>
      <c r="P66" s="1227"/>
      <c r="Q66" s="1227"/>
      <c r="R66" s="1227"/>
      <c r="S66" s="1227"/>
      <c r="T66" s="1227"/>
      <c r="U66" s="1227"/>
      <c r="V66" s="1227"/>
      <c r="W66" s="1227"/>
      <c r="X66" s="1227"/>
      <c r="Y66" s="1228"/>
      <c r="Z66" s="15"/>
      <c r="AA66" s="653"/>
    </row>
    <row r="67" spans="1:27" ht="10.199999999999999" customHeight="1" x14ac:dyDescent="0.25">
      <c r="A67" s="59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1229"/>
      <c r="P67" s="1229"/>
      <c r="Q67" s="1229"/>
      <c r="R67" s="1229"/>
      <c r="S67" s="1229"/>
      <c r="T67" s="1229"/>
      <c r="U67" s="1229"/>
      <c r="V67" s="1229"/>
      <c r="W67" s="1229"/>
      <c r="X67" s="1229"/>
      <c r="Y67" s="1230"/>
      <c r="Z67" s="15"/>
      <c r="AA67" s="653"/>
    </row>
    <row r="68" spans="1:27" ht="10.199999999999999" customHeight="1" x14ac:dyDescent="0.25">
      <c r="A68" s="59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1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15"/>
      <c r="AA68" s="653"/>
    </row>
    <row r="69" spans="1:27" ht="10.199999999999999" customHeight="1" x14ac:dyDescent="0.25">
      <c r="A69" s="59"/>
      <c r="B69" s="1225" t="s">
        <v>212</v>
      </c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15"/>
      <c r="AA69" s="653"/>
    </row>
    <row r="70" spans="1:27" ht="10.199999999999999" customHeight="1" x14ac:dyDescent="0.25">
      <c r="A70" s="59"/>
      <c r="B70" s="510"/>
      <c r="C70" s="510"/>
      <c r="D70" s="510"/>
      <c r="E70" s="510"/>
      <c r="F70" s="510"/>
      <c r="G70" s="510"/>
      <c r="H70" s="510"/>
      <c r="I70" s="510"/>
      <c r="J70" s="510"/>
      <c r="K70" s="510"/>
      <c r="L70" s="510"/>
      <c r="M70" s="510"/>
      <c r="N70" s="51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15"/>
      <c r="AA70" s="653"/>
    </row>
    <row r="71" spans="1:27" ht="10.199999999999999" customHeight="1" x14ac:dyDescent="0.25">
      <c r="A71" s="59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15"/>
      <c r="AA71" s="653"/>
    </row>
    <row r="72" spans="1:27" ht="10.199999999999999" customHeight="1" x14ac:dyDescent="0.25">
      <c r="A72" s="59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1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15"/>
      <c r="AA72" s="653"/>
    </row>
    <row r="73" spans="1:27" ht="10.199999999999999" customHeight="1" x14ac:dyDescent="0.25">
      <c r="A73" s="59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15"/>
      <c r="AA73" s="653"/>
    </row>
    <row r="74" spans="1:27" ht="10.199999999999999" customHeight="1" x14ac:dyDescent="0.25">
      <c r="A74" s="59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1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15"/>
      <c r="AA74" s="653"/>
    </row>
    <row r="75" spans="1:27" ht="10.199999999999999" customHeight="1" x14ac:dyDescent="0.25">
      <c r="A75" s="59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15"/>
      <c r="AA75" s="653"/>
    </row>
    <row r="76" spans="1:27" ht="10.199999999999999" customHeigh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653"/>
    </row>
    <row r="77" spans="1:27" ht="10.199999999999999" customHeigh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653"/>
    </row>
    <row r="78" spans="1:27" ht="10.199999999999999" customHeight="1" x14ac:dyDescent="0.25">
      <c r="A78" s="50"/>
      <c r="B78" s="46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62"/>
      <c r="O78" s="62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653"/>
    </row>
    <row r="79" spans="1:27" ht="10.199999999999999" customHeigh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62"/>
      <c r="O79" s="62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653"/>
    </row>
    <row r="80" spans="1:27" ht="10.199999999999999" customHeigh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653"/>
    </row>
    <row r="81" spans="1:38" ht="10.199999999999999" customHeight="1" x14ac:dyDescent="0.25">
      <c r="A81" s="50"/>
      <c r="B81" s="1231"/>
      <c r="C81" s="1232"/>
      <c r="D81" s="1232"/>
      <c r="E81" s="1232"/>
      <c r="F81" s="1232"/>
      <c r="G81" s="1232"/>
      <c r="H81" s="1232"/>
      <c r="I81" s="1232"/>
      <c r="J81" s="1232"/>
      <c r="K81" s="1232"/>
      <c r="L81" s="1232"/>
      <c r="M81" s="1232"/>
      <c r="N81" s="62"/>
      <c r="O81" s="62"/>
      <c r="P81" s="50"/>
      <c r="Q81" s="64"/>
      <c r="R81" s="64"/>
      <c r="S81" s="50"/>
      <c r="T81" s="50"/>
      <c r="U81" s="50"/>
      <c r="V81" s="50"/>
      <c r="W81" s="50"/>
      <c r="X81" s="50"/>
      <c r="Y81" s="50"/>
      <c r="Z81" s="50"/>
      <c r="AA81" s="653"/>
    </row>
    <row r="82" spans="1:38" ht="10.199999999999999" customHeight="1" x14ac:dyDescent="0.25">
      <c r="A82" s="50"/>
      <c r="B82" s="1232"/>
      <c r="C82" s="1232"/>
      <c r="D82" s="1232"/>
      <c r="E82" s="1232"/>
      <c r="F82" s="1232"/>
      <c r="G82" s="1232"/>
      <c r="H82" s="1232"/>
      <c r="I82" s="1232"/>
      <c r="J82" s="1232"/>
      <c r="K82" s="1232"/>
      <c r="L82" s="1232"/>
      <c r="M82" s="1232"/>
      <c r="N82" s="62"/>
      <c r="O82" s="62"/>
      <c r="P82" s="50"/>
      <c r="Q82" s="64"/>
      <c r="R82" s="64"/>
      <c r="S82" s="50"/>
      <c r="T82" s="50"/>
      <c r="U82" s="50"/>
      <c r="V82" s="50"/>
      <c r="W82" s="50"/>
      <c r="X82" s="50"/>
      <c r="Y82" s="50"/>
      <c r="Z82" s="50"/>
      <c r="AA82" s="653"/>
    </row>
    <row r="83" spans="1:38" ht="10.199999999999999" customHeight="1" x14ac:dyDescent="0.25">
      <c r="A83" s="50"/>
      <c r="B83" s="1233"/>
      <c r="C83" s="1233"/>
      <c r="D83" s="1233"/>
      <c r="E83" s="1233"/>
      <c r="F83" s="1233"/>
      <c r="G83" s="1233"/>
      <c r="H83" s="1233"/>
      <c r="I83" s="1233"/>
      <c r="J83" s="1233"/>
      <c r="K83" s="1233"/>
      <c r="L83" s="1233"/>
      <c r="M83" s="1233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653"/>
      <c r="AB83" s="3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0.199999999999999" customHeight="1" x14ac:dyDescent="0.25">
      <c r="A84" s="50"/>
      <c r="B84" s="943" t="s">
        <v>111</v>
      </c>
      <c r="C84" s="1226"/>
      <c r="D84" s="1226"/>
      <c r="E84" s="1226"/>
      <c r="F84" s="1226"/>
      <c r="G84" s="1226"/>
      <c r="H84" s="1226"/>
      <c r="I84" s="1226"/>
      <c r="J84" s="1226"/>
      <c r="K84" s="1226"/>
      <c r="L84" s="1226"/>
      <c r="M84" s="1226"/>
      <c r="N84" s="62"/>
      <c r="O84" s="62"/>
      <c r="P84" s="50"/>
      <c r="Q84" s="64"/>
      <c r="R84" s="64"/>
      <c r="S84" s="50"/>
      <c r="T84" s="50"/>
      <c r="U84" s="50"/>
      <c r="V84" s="50"/>
      <c r="W84" s="50"/>
      <c r="X84" s="50"/>
      <c r="Y84" s="50"/>
      <c r="Z84" s="50"/>
      <c r="AA84" s="653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0.199999999999999" customHeight="1" x14ac:dyDescent="0.25">
      <c r="A85" s="50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50"/>
      <c r="N85" s="62"/>
      <c r="O85" s="62"/>
      <c r="P85" s="50"/>
      <c r="Q85" s="64"/>
      <c r="R85" s="64"/>
      <c r="S85" s="50"/>
      <c r="T85" s="50"/>
      <c r="U85" s="50"/>
      <c r="V85" s="50"/>
      <c r="W85" s="50"/>
      <c r="X85" s="50"/>
      <c r="Y85" s="50"/>
      <c r="Z85" s="50"/>
      <c r="AA85" s="653"/>
      <c r="AB85" s="596"/>
      <c r="AC85" s="596"/>
      <c r="AD85" s="33"/>
      <c r="AE85" s="4"/>
      <c r="AF85" s="44"/>
      <c r="AG85" s="44"/>
      <c r="AH85" s="44"/>
      <c r="AI85" s="44"/>
      <c r="AJ85" s="4"/>
      <c r="AK85" s="4"/>
      <c r="AL85" s="4"/>
    </row>
    <row r="86" spans="1:38" ht="10.199999999999999" customHeigh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653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10.199999999999999" customHeight="1" x14ac:dyDescent="0.25">
      <c r="A87" s="50"/>
      <c r="B87" s="65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6"/>
      <c r="S87" s="15"/>
      <c r="T87" s="15"/>
      <c r="U87" s="65"/>
      <c r="V87" s="65"/>
      <c r="W87" s="60"/>
      <c r="X87" s="60"/>
      <c r="Y87" s="60"/>
      <c r="Z87" s="60"/>
      <c r="AA87" s="653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10.199999999999999" customHeight="1" x14ac:dyDescent="0.25">
      <c r="A88" s="5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15"/>
      <c r="S88" s="15"/>
      <c r="T88" s="15"/>
      <c r="U88" s="65"/>
      <c r="V88" s="60"/>
      <c r="W88" s="60"/>
      <c r="X88" s="60"/>
      <c r="Y88" s="60"/>
      <c r="Z88" s="60"/>
      <c r="AA88" s="653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10.199999999999999" customHeigh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653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10.199999999999999" customHeight="1" x14ac:dyDescent="0.25">
      <c r="A90" s="50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653"/>
      <c r="AB90" s="4"/>
      <c r="AC90" s="4"/>
      <c r="AD90" s="19"/>
      <c r="AE90" s="4"/>
      <c r="AF90" s="4"/>
      <c r="AG90" s="4"/>
      <c r="AH90" s="4"/>
      <c r="AI90" s="4"/>
      <c r="AJ90" s="4"/>
      <c r="AK90" s="4"/>
      <c r="AL90" s="4"/>
    </row>
    <row r="91" spans="1:38" ht="10.199999999999999" customHeight="1" x14ac:dyDescent="0.25">
      <c r="A91" s="50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653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10.199999999999999" customHeight="1" x14ac:dyDescent="0.25">
      <c r="A92" s="50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653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10.199999999999999" customHeight="1" x14ac:dyDescent="0.25">
      <c r="A93" s="50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653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10.199999999999999" customHeigh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653"/>
    </row>
    <row r="95" spans="1:38" ht="10.199999999999999" customHeigh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653"/>
    </row>
    <row r="96" spans="1:38" ht="10.199999999999999" customHeigh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653"/>
    </row>
    <row r="97" spans="1:27" ht="10.199999999999999" customHeigh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653"/>
    </row>
    <row r="98" spans="1:27" ht="10.199999999999999" customHeight="1" x14ac:dyDescent="0.25">
      <c r="A98" s="50"/>
      <c r="B98" s="52"/>
      <c r="C98" s="52"/>
      <c r="D98" s="52"/>
      <c r="E98" s="52"/>
      <c r="F98" s="52"/>
      <c r="G98" s="52"/>
      <c r="H98" s="50"/>
      <c r="I98" s="50"/>
      <c r="J98" s="52"/>
      <c r="K98" s="52"/>
      <c r="L98" s="52"/>
      <c r="M98" s="52"/>
      <c r="N98" s="52"/>
      <c r="O98" s="52"/>
      <c r="P98" s="50"/>
      <c r="Q98" s="50"/>
      <c r="R98" s="52"/>
      <c r="S98" s="52"/>
      <c r="T98" s="52"/>
      <c r="U98" s="52"/>
      <c r="V98" s="52"/>
      <c r="W98" s="52"/>
      <c r="X98" s="50"/>
      <c r="Y98" s="50"/>
      <c r="Z98" s="50"/>
      <c r="AA98" s="653"/>
    </row>
    <row r="99" spans="1:27" ht="10.199999999999999" customHeigh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653"/>
    </row>
    <row r="100" spans="1:27" ht="10.199999999999999" customHeigh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653"/>
    </row>
    <row r="101" spans="1:27" ht="10.199999999999999" customHeight="1" x14ac:dyDescent="0.25">
      <c r="A101" s="50"/>
      <c r="B101" s="622" t="s">
        <v>215</v>
      </c>
      <c r="C101" s="610"/>
      <c r="D101" s="610"/>
      <c r="E101" s="610"/>
      <c r="F101" s="610"/>
      <c r="G101" s="610"/>
      <c r="H101" s="610"/>
      <c r="I101" s="610"/>
      <c r="J101" s="610"/>
      <c r="K101" s="610"/>
      <c r="L101" s="610"/>
      <c r="M101" s="610"/>
      <c r="N101" s="610"/>
      <c r="O101" s="610"/>
      <c r="P101" s="610"/>
      <c r="Q101" s="610"/>
      <c r="R101" s="610"/>
      <c r="S101" s="610"/>
      <c r="T101" s="610"/>
      <c r="U101" s="610"/>
      <c r="V101" s="50"/>
      <c r="W101" s="50"/>
      <c r="X101" s="50"/>
      <c r="Y101" s="50"/>
      <c r="Z101" s="50"/>
      <c r="AA101" s="653"/>
    </row>
    <row r="102" spans="1:27" ht="10.199999999999999" customHeight="1" x14ac:dyDescent="0.25">
      <c r="A102" s="50"/>
      <c r="B102" s="610"/>
      <c r="C102" s="610"/>
      <c r="D102" s="610"/>
      <c r="E102" s="610"/>
      <c r="F102" s="610"/>
      <c r="G102" s="610"/>
      <c r="H102" s="610"/>
      <c r="I102" s="610"/>
      <c r="J102" s="610"/>
      <c r="K102" s="610"/>
      <c r="L102" s="610"/>
      <c r="M102" s="610"/>
      <c r="N102" s="610"/>
      <c r="O102" s="610"/>
      <c r="P102" s="610"/>
      <c r="Q102" s="610"/>
      <c r="R102" s="610"/>
      <c r="S102" s="610"/>
      <c r="T102" s="610"/>
      <c r="U102" s="610"/>
      <c r="V102" s="50"/>
      <c r="W102" s="50"/>
      <c r="X102" s="50"/>
      <c r="Y102" s="50"/>
      <c r="Z102" s="50"/>
      <c r="AA102" s="653"/>
    </row>
    <row r="103" spans="1:27" ht="10.199999999999999" customHeight="1" x14ac:dyDescent="0.25">
      <c r="A103" s="50"/>
      <c r="B103" s="60"/>
      <c r="C103" s="60"/>
      <c r="D103" s="60"/>
      <c r="E103" s="60"/>
      <c r="F103" s="60"/>
      <c r="G103" s="67"/>
      <c r="H103" s="67"/>
      <c r="I103" s="67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653"/>
    </row>
    <row r="104" spans="1:27" ht="10.199999999999999" customHeight="1" x14ac:dyDescent="0.25">
      <c r="A104" s="50"/>
      <c r="B104" s="622" t="s">
        <v>194</v>
      </c>
      <c r="C104" s="610"/>
      <c r="D104" s="610"/>
      <c r="E104" s="610"/>
      <c r="F104" s="610"/>
      <c r="G104" s="610"/>
      <c r="H104" s="610"/>
      <c r="I104" s="610"/>
      <c r="J104" s="610"/>
      <c r="K104" s="610"/>
      <c r="L104" s="610"/>
      <c r="M104" s="610"/>
      <c r="N104" s="610"/>
      <c r="O104" s="610"/>
      <c r="P104" s="61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653"/>
    </row>
    <row r="105" spans="1:27" ht="10.199999999999999" customHeight="1" x14ac:dyDescent="0.25">
      <c r="A105" s="50"/>
      <c r="B105" s="610"/>
      <c r="C105" s="610"/>
      <c r="D105" s="610"/>
      <c r="E105" s="610"/>
      <c r="F105" s="610"/>
      <c r="G105" s="610"/>
      <c r="H105" s="610"/>
      <c r="I105" s="610"/>
      <c r="J105" s="610"/>
      <c r="K105" s="610"/>
      <c r="L105" s="610"/>
      <c r="M105" s="610"/>
      <c r="N105" s="610"/>
      <c r="O105" s="610"/>
      <c r="P105" s="610"/>
      <c r="Q105" s="50"/>
      <c r="R105" s="60"/>
      <c r="S105" s="60"/>
      <c r="T105" s="60"/>
      <c r="U105" s="61"/>
      <c r="V105" s="61"/>
      <c r="W105" s="50"/>
      <c r="X105" s="50"/>
      <c r="Y105" s="50"/>
      <c r="Z105" s="50"/>
      <c r="AA105" s="653"/>
    </row>
    <row r="106" spans="1:27" ht="10.199999999999999" customHeight="1" x14ac:dyDescent="0.25">
      <c r="A106" s="50"/>
      <c r="B106" s="60"/>
      <c r="C106" s="60"/>
      <c r="D106" s="60"/>
      <c r="E106" s="50"/>
      <c r="F106" s="61"/>
      <c r="G106" s="61"/>
      <c r="H106" s="50"/>
      <c r="I106" s="60"/>
      <c r="J106" s="60"/>
      <c r="K106" s="60"/>
      <c r="L106" s="60"/>
      <c r="M106" s="60"/>
      <c r="N106" s="60"/>
      <c r="O106" s="60"/>
      <c r="P106" s="50"/>
      <c r="Q106" s="50"/>
      <c r="R106" s="60"/>
      <c r="S106" s="60"/>
      <c r="T106" s="60"/>
      <c r="U106" s="61"/>
      <c r="V106" s="61"/>
      <c r="W106" s="50"/>
      <c r="X106" s="50"/>
      <c r="Y106" s="50"/>
      <c r="Z106" s="50"/>
      <c r="AA106" s="653"/>
    </row>
    <row r="107" spans="1:27" ht="9.6" customHeight="1" x14ac:dyDescent="0.25">
      <c r="A107" s="50"/>
      <c r="B107" s="68"/>
      <c r="C107" s="68"/>
      <c r="D107" s="68"/>
      <c r="E107" s="68"/>
      <c r="F107" s="69"/>
      <c r="G107" s="69"/>
      <c r="H107" s="6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653"/>
    </row>
    <row r="108" spans="1:27" ht="10.199999999999999" customHeight="1" x14ac:dyDescent="0.25">
      <c r="A108" s="50"/>
      <c r="B108" s="70"/>
      <c r="C108" s="60"/>
      <c r="D108" s="60"/>
      <c r="E108" s="56"/>
      <c r="F108" s="69"/>
      <c r="G108" s="71"/>
      <c r="H108" s="69"/>
      <c r="I108" s="50"/>
      <c r="J108" s="50"/>
      <c r="K108" s="50"/>
      <c r="L108" s="50"/>
      <c r="M108" s="50"/>
      <c r="N108" s="50"/>
      <c r="O108" s="50"/>
      <c r="P108" s="50"/>
      <c r="Q108" s="60"/>
      <c r="R108" s="60"/>
      <c r="S108" s="60"/>
      <c r="T108" s="60"/>
      <c r="U108" s="61"/>
      <c r="V108" s="61"/>
      <c r="W108" s="50"/>
      <c r="X108" s="50"/>
      <c r="Y108" s="50"/>
      <c r="Z108" s="50"/>
      <c r="AA108" s="653"/>
    </row>
    <row r="109" spans="1:27" ht="10.199999999999999" customHeight="1" x14ac:dyDescent="0.25">
      <c r="A109" s="50"/>
      <c r="B109" s="60"/>
      <c r="C109" s="60"/>
      <c r="D109" s="60"/>
      <c r="E109" s="68"/>
      <c r="F109" s="71"/>
      <c r="G109" s="71"/>
      <c r="H109" s="69"/>
      <c r="I109" s="50"/>
      <c r="J109" s="50"/>
      <c r="K109" s="50"/>
      <c r="L109" s="50"/>
      <c r="M109" s="50"/>
      <c r="N109" s="50"/>
      <c r="O109" s="50"/>
      <c r="P109" s="50"/>
      <c r="Q109" s="60"/>
      <c r="R109" s="60"/>
      <c r="S109" s="60"/>
      <c r="T109" s="60"/>
      <c r="U109" s="61"/>
      <c r="V109" s="61"/>
      <c r="W109" s="50"/>
      <c r="X109" s="50"/>
      <c r="Y109" s="50"/>
      <c r="Z109" s="50"/>
      <c r="AA109" s="653"/>
    </row>
    <row r="110" spans="1:27" ht="10.199999999999999" customHeight="1" x14ac:dyDescent="0.25">
      <c r="A110" s="50"/>
      <c r="B110" s="68"/>
      <c r="C110" s="68"/>
      <c r="D110" s="68"/>
      <c r="E110" s="68"/>
      <c r="F110" s="69"/>
      <c r="G110" s="69"/>
      <c r="H110" s="6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653"/>
    </row>
    <row r="111" spans="1:27" ht="10.199999999999999" customHeight="1" x14ac:dyDescent="0.25">
      <c r="A111" s="50"/>
      <c r="B111" s="68"/>
      <c r="C111" s="68"/>
      <c r="D111" s="68"/>
      <c r="E111" s="68"/>
      <c r="F111" s="69"/>
      <c r="G111" s="69"/>
      <c r="H111" s="6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7" ht="10.199999999999999" customHeight="1" x14ac:dyDescent="0.25">
      <c r="A112" s="50"/>
      <c r="B112" s="68"/>
      <c r="C112" s="68"/>
      <c r="D112" s="68"/>
      <c r="E112" s="68"/>
      <c r="F112" s="69"/>
      <c r="G112" s="69"/>
      <c r="H112" s="6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0.199999999999999" customHeight="1" x14ac:dyDescent="0.25">
      <c r="A113" s="50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0.199999999999999" customHeight="1" x14ac:dyDescent="0.25">
      <c r="A114" s="50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0.199999999999999" customHeight="1" x14ac:dyDescent="0.25"/>
    <row r="116" spans="1:26" ht="10.199999999999999" customHeight="1" x14ac:dyDescent="0.25"/>
    <row r="117" spans="1:26" ht="10.199999999999999" customHeight="1" x14ac:dyDescent="0.25"/>
    <row r="118" spans="1:26" ht="10.199999999999999" customHeight="1" x14ac:dyDescent="0.25"/>
    <row r="119" spans="1:26" ht="10.199999999999999" customHeight="1" x14ac:dyDescent="0.25"/>
    <row r="120" spans="1:26" ht="10.199999999999999" customHeight="1" x14ac:dyDescent="0.25"/>
    <row r="121" spans="1:26" ht="10.199999999999999" customHeight="1" x14ac:dyDescent="0.25"/>
    <row r="122" spans="1:26" ht="10.199999999999999" customHeight="1" x14ac:dyDescent="0.25"/>
    <row r="123" spans="1:26" ht="10.199999999999999" customHeight="1" x14ac:dyDescent="0.25"/>
    <row r="124" spans="1:26" ht="10.199999999999999" customHeight="1" x14ac:dyDescent="0.25"/>
    <row r="125" spans="1:26" ht="10.199999999999999" customHeight="1" x14ac:dyDescent="0.25"/>
    <row r="126" spans="1:26" ht="10.199999999999999" customHeight="1" x14ac:dyDescent="0.25"/>
    <row r="127" spans="1:26" ht="10.199999999999999" customHeight="1" x14ac:dyDescent="0.25"/>
    <row r="128" spans="1:26" ht="10.199999999999999" customHeight="1" x14ac:dyDescent="0.25"/>
    <row r="129" ht="10.199999999999999" customHeight="1" x14ac:dyDescent="0.25"/>
    <row r="130" ht="10.199999999999999" customHeight="1" x14ac:dyDescent="0.25"/>
    <row r="131" ht="10.199999999999999" customHeight="1" x14ac:dyDescent="0.25"/>
    <row r="132" ht="10.199999999999999" customHeight="1" x14ac:dyDescent="0.25"/>
    <row r="133" ht="10.199999999999999" customHeight="1" x14ac:dyDescent="0.25"/>
    <row r="134" ht="10.199999999999999" customHeight="1" x14ac:dyDescent="0.25"/>
    <row r="135" ht="10.199999999999999" customHeight="1" x14ac:dyDescent="0.25"/>
    <row r="136" ht="10.199999999999999" customHeight="1" x14ac:dyDescent="0.25"/>
    <row r="137" ht="10.199999999999999" customHeight="1" x14ac:dyDescent="0.25"/>
    <row r="138" ht="10.199999999999999" customHeight="1" x14ac:dyDescent="0.25"/>
    <row r="139" ht="10.199999999999999" customHeight="1" x14ac:dyDescent="0.25"/>
    <row r="140" ht="10.199999999999999" customHeight="1" x14ac:dyDescent="0.25"/>
    <row r="141" ht="10.199999999999999" customHeight="1" x14ac:dyDescent="0.25"/>
    <row r="142" ht="10.199999999999999" customHeight="1" x14ac:dyDescent="0.25"/>
    <row r="143" ht="10.199999999999999" customHeight="1" x14ac:dyDescent="0.25"/>
  </sheetData>
  <sheetProtection algorithmName="SHA-512" hashValue="b4pJHNoRrqcETXa5wAc0cam3ny+orLpkMNpl0RCIm6BPFKL84twqzKtaWtRf1Sh47b2wq4xCVyVlUWlZ6aEueQ==" saltValue="U7SlCcFVAPfwBk9h2gTZoQ==" spinCount="100000" sheet="1" objects="1" scenarios="1" selectLockedCells="1"/>
  <mergeCells count="25">
    <mergeCell ref="AA1:AA110"/>
    <mergeCell ref="B84:M84"/>
    <mergeCell ref="B101:U102"/>
    <mergeCell ref="B104:P105"/>
    <mergeCell ref="B62:Y62"/>
    <mergeCell ref="B65:N66"/>
    <mergeCell ref="O65:Y67"/>
    <mergeCell ref="B69:N70"/>
    <mergeCell ref="B81:M83"/>
    <mergeCell ref="AB85:AC85"/>
    <mergeCell ref="V2:Y3"/>
    <mergeCell ref="B10:Y11"/>
    <mergeCell ref="B12:Y13"/>
    <mergeCell ref="B30:K32"/>
    <mergeCell ref="B33:K33"/>
    <mergeCell ref="B35:K37"/>
    <mergeCell ref="B38:K38"/>
    <mergeCell ref="O20:X22"/>
    <mergeCell ref="O23:X23"/>
    <mergeCell ref="B20:K22"/>
    <mergeCell ref="B23:K23"/>
    <mergeCell ref="B25:K27"/>
    <mergeCell ref="B28:K28"/>
    <mergeCell ref="B56:Y57"/>
    <mergeCell ref="B59:Y61"/>
  </mergeCells>
  <pageMargins left="0.7" right="0.7" top="0.78740157499999996" bottom="0.78740157499999996" header="0.3" footer="0.3"/>
  <pageSetup paperSize="9" scale="7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8">
    <tabColor theme="3" tint="0.39997558519241921"/>
  </sheetPr>
  <dimension ref="A1:AL131"/>
  <sheetViews>
    <sheetView showGridLines="0" topLeftCell="A45" zoomScaleNormal="100" workbookViewId="0">
      <selection activeCell="C22" sqref="C22:L24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652" t="s">
        <v>466</v>
      </c>
    </row>
    <row r="2" spans="1:27" ht="10.199999999999999" customHeight="1" x14ac:dyDescent="0.25">
      <c r="A2" s="193"/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216</v>
      </c>
      <c r="W2" s="530"/>
      <c r="X2" s="530"/>
      <c r="Y2" s="530"/>
      <c r="Z2" s="193"/>
      <c r="AA2" s="653"/>
    </row>
    <row r="3" spans="1:27" ht="10.199999999999999" customHeight="1" x14ac:dyDescent="0.25">
      <c r="A3" s="193"/>
      <c r="B3" s="663"/>
      <c r="C3" s="664"/>
      <c r="D3" s="193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Z3" s="193"/>
      <c r="AA3" s="653"/>
    </row>
    <row r="4" spans="1:27" ht="10.199999999999999" customHeight="1" x14ac:dyDescent="0.25">
      <c r="A4" s="193"/>
      <c r="B4" s="1015" t="s">
        <v>18</v>
      </c>
      <c r="C4" s="1015"/>
      <c r="D4" s="1015"/>
      <c r="E4" s="1016" t="s">
        <v>43</v>
      </c>
      <c r="F4" s="590"/>
      <c r="G4" s="590"/>
      <c r="I4" s="1089" t="s">
        <v>437</v>
      </c>
      <c r="J4" s="1090"/>
      <c r="K4" s="1090"/>
      <c r="L4" s="1090"/>
      <c r="M4" s="1090"/>
      <c r="N4" s="1090"/>
      <c r="O4" s="1090"/>
      <c r="P4" s="1090"/>
      <c r="Q4" s="1090"/>
      <c r="R4" s="1090"/>
      <c r="S4" s="1090"/>
      <c r="Z4" s="193"/>
      <c r="AA4" s="653"/>
    </row>
    <row r="5" spans="1:27" ht="10.199999999999999" customHeight="1" x14ac:dyDescent="0.25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653"/>
    </row>
    <row r="6" spans="1:27" ht="9.6" customHeight="1" x14ac:dyDescent="0.25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653"/>
    </row>
    <row r="7" spans="1:27" ht="10.199999999999999" customHeight="1" x14ac:dyDescent="0.3">
      <c r="A7" s="193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653"/>
    </row>
    <row r="8" spans="1:27" ht="10.199999999999999" customHeight="1" x14ac:dyDescent="0.25">
      <c r="A8" s="193"/>
      <c r="B8" s="1091" t="s">
        <v>473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683"/>
      <c r="R8" s="683"/>
      <c r="S8" s="683"/>
      <c r="T8" s="683"/>
      <c r="U8" s="683"/>
      <c r="V8" s="683"/>
      <c r="W8" s="683"/>
      <c r="X8" s="683"/>
      <c r="Y8" s="683"/>
      <c r="Z8" s="54"/>
      <c r="AA8" s="653"/>
    </row>
    <row r="9" spans="1:27" ht="10.199999999999999" customHeight="1" x14ac:dyDescent="0.25">
      <c r="A9" s="193"/>
      <c r="B9" s="683"/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55"/>
      <c r="AA9" s="653"/>
    </row>
    <row r="10" spans="1:27" ht="10.199999999999999" customHeight="1" x14ac:dyDescent="0.25">
      <c r="A10" s="193"/>
      <c r="B10" s="1092" t="s">
        <v>184</v>
      </c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1"/>
      <c r="Z10" s="55"/>
      <c r="AA10" s="653"/>
    </row>
    <row r="11" spans="1:27" ht="10.199999999999999" customHeight="1" x14ac:dyDescent="0.25">
      <c r="A11" s="193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1"/>
      <c r="Z11" s="56"/>
      <c r="AA11" s="653"/>
    </row>
    <row r="12" spans="1:27" ht="10.199999999999999" customHeight="1" x14ac:dyDescent="0.25">
      <c r="A12" s="193"/>
      <c r="B12" s="1091" t="s">
        <v>232</v>
      </c>
      <c r="C12" s="683"/>
      <c r="D12" s="683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3"/>
      <c r="U12" s="683"/>
      <c r="V12" s="683"/>
      <c r="W12" s="683"/>
      <c r="X12" s="683"/>
      <c r="Y12" s="683"/>
      <c r="Z12" s="56"/>
      <c r="AA12" s="653"/>
    </row>
    <row r="13" spans="1:27" ht="10.199999999999999" customHeight="1" x14ac:dyDescent="0.25">
      <c r="A13" s="193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683"/>
      <c r="V13" s="683"/>
      <c r="W13" s="683"/>
      <c r="X13" s="683"/>
      <c r="Y13" s="683"/>
      <c r="Z13" s="193"/>
      <c r="AA13" s="653"/>
    </row>
    <row r="14" spans="1:27" ht="10.199999999999999" customHeight="1" x14ac:dyDescent="0.25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653"/>
    </row>
    <row r="15" spans="1:27" ht="10.199999999999999" customHeight="1" x14ac:dyDescent="0.25">
      <c r="A15" s="15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8"/>
      <c r="M15" s="15"/>
      <c r="N15" s="15"/>
      <c r="O15" s="15"/>
      <c r="P15" s="15"/>
      <c r="Q15" s="58"/>
      <c r="R15" s="15"/>
      <c r="S15" s="15"/>
      <c r="T15" s="15"/>
      <c r="U15" s="15"/>
      <c r="V15" s="15"/>
      <c r="W15" s="58"/>
      <c r="X15" s="15"/>
      <c r="Y15" s="15"/>
      <c r="Z15" s="58"/>
      <c r="AA15" s="653"/>
    </row>
    <row r="16" spans="1:27" ht="10.199999999999999" customHeight="1" x14ac:dyDescent="0.25">
      <c r="A16" s="15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653"/>
    </row>
    <row r="17" spans="1:29" ht="10.199999999999999" customHeight="1" x14ac:dyDescent="0.25">
      <c r="A17" s="193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653"/>
    </row>
    <row r="18" spans="1:29" ht="10.199999999999999" customHeight="1" x14ac:dyDescent="0.25">
      <c r="A18" s="59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61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5"/>
      <c r="AA18" s="653"/>
    </row>
    <row r="19" spans="1:29" ht="10.199999999999999" customHeight="1" x14ac:dyDescent="0.25">
      <c r="A19" s="59"/>
      <c r="B19" s="798" t="s">
        <v>24</v>
      </c>
      <c r="C19" s="1257" t="s">
        <v>234</v>
      </c>
      <c r="D19" s="1258"/>
      <c r="E19" s="1258"/>
      <c r="F19" s="1258"/>
      <c r="G19" s="1258"/>
      <c r="H19" s="1258"/>
      <c r="I19" s="1258"/>
      <c r="J19" s="1258"/>
      <c r="K19" s="1258"/>
      <c r="L19" s="1259"/>
      <c r="M19" s="1248" t="s">
        <v>235</v>
      </c>
      <c r="N19" s="1249"/>
      <c r="O19" s="1249"/>
      <c r="P19" s="1249"/>
      <c r="Q19" s="1249"/>
      <c r="R19" s="1249"/>
      <c r="S19" s="1249"/>
      <c r="T19" s="1250"/>
      <c r="U19" s="1096"/>
      <c r="V19" s="667"/>
      <c r="W19" s="155"/>
      <c r="X19" s="194"/>
      <c r="Y19" s="194"/>
      <c r="Z19" s="15"/>
      <c r="AA19" s="653"/>
    </row>
    <row r="20" spans="1:29" ht="10.199999999999999" customHeight="1" x14ac:dyDescent="0.25">
      <c r="A20" s="59"/>
      <c r="B20" s="799"/>
      <c r="C20" s="1260"/>
      <c r="D20" s="1261"/>
      <c r="E20" s="1261"/>
      <c r="F20" s="1261"/>
      <c r="G20" s="1261"/>
      <c r="H20" s="1261"/>
      <c r="I20" s="1261"/>
      <c r="J20" s="940"/>
      <c r="K20" s="940"/>
      <c r="L20" s="1262"/>
      <c r="M20" s="1251"/>
      <c r="N20" s="1252"/>
      <c r="O20" s="1252"/>
      <c r="P20" s="1252"/>
      <c r="Q20" s="1252"/>
      <c r="R20" s="1252"/>
      <c r="S20" s="1252"/>
      <c r="T20" s="1253"/>
      <c r="U20" s="1246"/>
      <c r="V20" s="1247"/>
      <c r="W20" s="155"/>
      <c r="X20" s="194"/>
      <c r="Y20" s="194"/>
      <c r="Z20" s="15"/>
      <c r="AA20" s="653"/>
    </row>
    <row r="21" spans="1:29" ht="10.199999999999999" customHeight="1" x14ac:dyDescent="0.25">
      <c r="A21" s="59"/>
      <c r="B21" s="800"/>
      <c r="C21" s="1263"/>
      <c r="D21" s="1264"/>
      <c r="E21" s="1264"/>
      <c r="F21" s="1264"/>
      <c r="G21" s="1264"/>
      <c r="H21" s="1264"/>
      <c r="I21" s="1264"/>
      <c r="J21" s="1264"/>
      <c r="K21" s="1264"/>
      <c r="L21" s="1265"/>
      <c r="M21" s="1254"/>
      <c r="N21" s="1255"/>
      <c r="O21" s="1255"/>
      <c r="P21" s="1255"/>
      <c r="Q21" s="1255"/>
      <c r="R21" s="1255"/>
      <c r="S21" s="1255"/>
      <c r="T21" s="1256"/>
      <c r="U21" s="668"/>
      <c r="V21" s="670"/>
      <c r="W21" s="155"/>
      <c r="X21" s="194"/>
      <c r="Y21" s="194"/>
      <c r="Z21" s="15"/>
      <c r="AA21" s="653"/>
    </row>
    <row r="22" spans="1:29" ht="10.199999999999999" customHeight="1" x14ac:dyDescent="0.25">
      <c r="A22" s="59"/>
      <c r="B22" s="759">
        <v>1</v>
      </c>
      <c r="C22" s="1234"/>
      <c r="D22" s="1235"/>
      <c r="E22" s="1235"/>
      <c r="F22" s="1235"/>
      <c r="G22" s="1235"/>
      <c r="H22" s="1235"/>
      <c r="I22" s="1235"/>
      <c r="J22" s="1235"/>
      <c r="K22" s="1235"/>
      <c r="L22" s="1236"/>
      <c r="M22" s="1151"/>
      <c r="N22" s="1155"/>
      <c r="O22" s="1155"/>
      <c r="P22" s="1155"/>
      <c r="Q22" s="1155"/>
      <c r="R22" s="1155"/>
      <c r="S22" s="1155"/>
      <c r="T22" s="1156"/>
      <c r="U22" s="1096"/>
      <c r="V22" s="667"/>
      <c r="W22" s="155"/>
      <c r="X22" s="194"/>
      <c r="Y22" s="194"/>
      <c r="Z22" s="15"/>
      <c r="AA22" s="653"/>
    </row>
    <row r="23" spans="1:29" ht="10.199999999999999" customHeight="1" x14ac:dyDescent="0.25">
      <c r="A23" s="59"/>
      <c r="B23" s="1103"/>
      <c r="C23" s="1237"/>
      <c r="D23" s="1051"/>
      <c r="E23" s="1051"/>
      <c r="F23" s="1051"/>
      <c r="G23" s="1051"/>
      <c r="H23" s="1051"/>
      <c r="I23" s="1051"/>
      <c r="J23" s="1238"/>
      <c r="K23" s="1238"/>
      <c r="L23" s="1239"/>
      <c r="M23" s="1157"/>
      <c r="N23" s="1046"/>
      <c r="O23" s="1046"/>
      <c r="P23" s="1046"/>
      <c r="Q23" s="1046"/>
      <c r="R23" s="1046"/>
      <c r="S23" s="1046"/>
      <c r="T23" s="1159"/>
      <c r="U23" s="1246"/>
      <c r="V23" s="1247"/>
      <c r="W23" s="155"/>
      <c r="X23" s="194"/>
      <c r="Y23" s="194"/>
      <c r="Z23" s="15"/>
      <c r="AA23" s="653"/>
    </row>
    <row r="24" spans="1:29" ht="10.199999999999999" customHeight="1" x14ac:dyDescent="0.25">
      <c r="A24" s="59"/>
      <c r="B24" s="760"/>
      <c r="C24" s="1240"/>
      <c r="D24" s="1241"/>
      <c r="E24" s="1241"/>
      <c r="F24" s="1241"/>
      <c r="G24" s="1241"/>
      <c r="H24" s="1241"/>
      <c r="I24" s="1241"/>
      <c r="J24" s="1241"/>
      <c r="K24" s="1241"/>
      <c r="L24" s="1242"/>
      <c r="M24" s="1243"/>
      <c r="N24" s="1244"/>
      <c r="O24" s="1244"/>
      <c r="P24" s="1244"/>
      <c r="Q24" s="1244"/>
      <c r="R24" s="1244"/>
      <c r="S24" s="1244"/>
      <c r="T24" s="1245"/>
      <c r="U24" s="668"/>
      <c r="V24" s="670"/>
      <c r="W24" s="155"/>
      <c r="X24" s="194"/>
      <c r="Y24" s="194"/>
      <c r="Z24" s="15"/>
      <c r="AA24" s="653"/>
    </row>
    <row r="25" spans="1:29" ht="10.199999999999999" customHeight="1" x14ac:dyDescent="0.25">
      <c r="A25" s="59"/>
      <c r="B25" s="1102">
        <v>2</v>
      </c>
      <c r="C25" s="1234"/>
      <c r="D25" s="1235"/>
      <c r="E25" s="1235"/>
      <c r="F25" s="1235"/>
      <c r="G25" s="1235"/>
      <c r="H25" s="1235"/>
      <c r="I25" s="1235"/>
      <c r="J25" s="1235"/>
      <c r="K25" s="1235"/>
      <c r="L25" s="1236"/>
      <c r="M25" s="1151"/>
      <c r="N25" s="1155"/>
      <c r="O25" s="1155"/>
      <c r="P25" s="1155"/>
      <c r="Q25" s="1155"/>
      <c r="R25" s="1155"/>
      <c r="S25" s="1155"/>
      <c r="T25" s="1156"/>
      <c r="U25" s="1096"/>
      <c r="V25" s="667"/>
      <c r="W25" s="155"/>
      <c r="X25" s="194"/>
      <c r="Y25" s="194"/>
      <c r="Z25" s="15"/>
      <c r="AA25" s="653"/>
    </row>
    <row r="26" spans="1:29" ht="10.199999999999999" customHeight="1" x14ac:dyDescent="0.25">
      <c r="A26" s="59"/>
      <c r="B26" s="1103"/>
      <c r="C26" s="1237"/>
      <c r="D26" s="1051"/>
      <c r="E26" s="1051"/>
      <c r="F26" s="1051"/>
      <c r="G26" s="1051"/>
      <c r="H26" s="1051"/>
      <c r="I26" s="1051"/>
      <c r="J26" s="1238"/>
      <c r="K26" s="1238"/>
      <c r="L26" s="1239"/>
      <c r="M26" s="1157"/>
      <c r="N26" s="1046"/>
      <c r="O26" s="1046"/>
      <c r="P26" s="1046"/>
      <c r="Q26" s="1046"/>
      <c r="R26" s="1046"/>
      <c r="S26" s="1046"/>
      <c r="T26" s="1159"/>
      <c r="U26" s="1246"/>
      <c r="V26" s="1247"/>
      <c r="W26" s="155"/>
      <c r="X26" s="194"/>
      <c r="Y26" s="194"/>
      <c r="Z26" s="15"/>
      <c r="AA26" s="653"/>
    </row>
    <row r="27" spans="1:29" ht="10.199999999999999" customHeight="1" x14ac:dyDescent="0.25">
      <c r="A27" s="59"/>
      <c r="B27" s="760"/>
      <c r="C27" s="1240"/>
      <c r="D27" s="1241"/>
      <c r="E27" s="1241"/>
      <c r="F27" s="1241"/>
      <c r="G27" s="1241"/>
      <c r="H27" s="1241"/>
      <c r="I27" s="1241"/>
      <c r="J27" s="1241"/>
      <c r="K27" s="1241"/>
      <c r="L27" s="1242"/>
      <c r="M27" s="1243"/>
      <c r="N27" s="1244"/>
      <c r="O27" s="1244"/>
      <c r="P27" s="1244"/>
      <c r="Q27" s="1244"/>
      <c r="R27" s="1244"/>
      <c r="S27" s="1244"/>
      <c r="T27" s="1245"/>
      <c r="U27" s="668"/>
      <c r="V27" s="670"/>
      <c r="W27" s="155"/>
      <c r="X27" s="194"/>
      <c r="Y27" s="194"/>
      <c r="Z27" s="15"/>
      <c r="AA27" s="653"/>
    </row>
    <row r="28" spans="1:29" ht="10.199999999999999" customHeight="1" x14ac:dyDescent="0.25">
      <c r="A28" s="59"/>
      <c r="B28" s="1102">
        <v>3</v>
      </c>
      <c r="C28" s="1234"/>
      <c r="D28" s="1235"/>
      <c r="E28" s="1235"/>
      <c r="F28" s="1235"/>
      <c r="G28" s="1235"/>
      <c r="H28" s="1235"/>
      <c r="I28" s="1235"/>
      <c r="J28" s="1235"/>
      <c r="K28" s="1235"/>
      <c r="L28" s="1236"/>
      <c r="M28" s="1151"/>
      <c r="N28" s="1155"/>
      <c r="O28" s="1155"/>
      <c r="P28" s="1155"/>
      <c r="Q28" s="1155"/>
      <c r="R28" s="1155"/>
      <c r="S28" s="1155"/>
      <c r="T28" s="1156"/>
      <c r="U28" s="1096"/>
      <c r="V28" s="667"/>
      <c r="W28" s="155"/>
      <c r="X28" s="194"/>
      <c r="Y28" s="194"/>
      <c r="Z28" s="15"/>
      <c r="AA28" s="653"/>
      <c r="AB28" s="185"/>
      <c r="AC28" s="185"/>
    </row>
    <row r="29" spans="1:29" ht="10.199999999999999" customHeight="1" x14ac:dyDescent="0.25">
      <c r="A29" s="59"/>
      <c r="B29" s="1103"/>
      <c r="C29" s="1237"/>
      <c r="D29" s="1051"/>
      <c r="E29" s="1051"/>
      <c r="F29" s="1051"/>
      <c r="G29" s="1051"/>
      <c r="H29" s="1051"/>
      <c r="I29" s="1051"/>
      <c r="J29" s="1238"/>
      <c r="K29" s="1238"/>
      <c r="L29" s="1239"/>
      <c r="M29" s="1157"/>
      <c r="N29" s="1046"/>
      <c r="O29" s="1046"/>
      <c r="P29" s="1046"/>
      <c r="Q29" s="1046"/>
      <c r="R29" s="1046"/>
      <c r="S29" s="1046"/>
      <c r="T29" s="1159"/>
      <c r="U29" s="1246"/>
      <c r="V29" s="1247"/>
      <c r="W29" s="155"/>
      <c r="X29" s="194"/>
      <c r="Y29" s="194"/>
      <c r="Z29" s="15"/>
      <c r="AA29" s="653"/>
    </row>
    <row r="30" spans="1:29" ht="10.199999999999999" customHeight="1" x14ac:dyDescent="0.25">
      <c r="A30" s="59"/>
      <c r="B30" s="760"/>
      <c r="C30" s="1240"/>
      <c r="D30" s="1241"/>
      <c r="E30" s="1241"/>
      <c r="F30" s="1241"/>
      <c r="G30" s="1241"/>
      <c r="H30" s="1241"/>
      <c r="I30" s="1241"/>
      <c r="J30" s="1241"/>
      <c r="K30" s="1241"/>
      <c r="L30" s="1242"/>
      <c r="M30" s="1243"/>
      <c r="N30" s="1244"/>
      <c r="O30" s="1244"/>
      <c r="P30" s="1244"/>
      <c r="Q30" s="1244"/>
      <c r="R30" s="1244"/>
      <c r="S30" s="1244"/>
      <c r="T30" s="1245"/>
      <c r="U30" s="668"/>
      <c r="V30" s="670"/>
      <c r="W30" s="155"/>
      <c r="X30" s="194"/>
      <c r="Y30" s="194"/>
      <c r="Z30" s="15"/>
      <c r="AA30" s="653"/>
    </row>
    <row r="31" spans="1:29" ht="10.199999999999999" customHeight="1" x14ac:dyDescent="0.25">
      <c r="A31" s="59"/>
      <c r="B31" s="1102">
        <v>4</v>
      </c>
      <c r="C31" s="1234"/>
      <c r="D31" s="1235"/>
      <c r="E31" s="1235"/>
      <c r="F31" s="1235"/>
      <c r="G31" s="1235"/>
      <c r="H31" s="1235"/>
      <c r="I31" s="1235"/>
      <c r="J31" s="1235"/>
      <c r="K31" s="1235"/>
      <c r="L31" s="1236"/>
      <c r="M31" s="1151"/>
      <c r="N31" s="1155"/>
      <c r="O31" s="1155"/>
      <c r="P31" s="1155"/>
      <c r="Q31" s="1155"/>
      <c r="R31" s="1155"/>
      <c r="S31" s="1155"/>
      <c r="T31" s="1156"/>
      <c r="U31" s="1096"/>
      <c r="V31" s="667"/>
      <c r="W31" s="155"/>
      <c r="X31" s="194"/>
      <c r="Y31" s="194"/>
      <c r="Z31" s="15"/>
      <c r="AA31" s="653"/>
    </row>
    <row r="32" spans="1:29" ht="10.199999999999999" customHeight="1" x14ac:dyDescent="0.25">
      <c r="A32" s="59"/>
      <c r="B32" s="1103"/>
      <c r="C32" s="1237"/>
      <c r="D32" s="1051"/>
      <c r="E32" s="1051"/>
      <c r="F32" s="1051"/>
      <c r="G32" s="1051"/>
      <c r="H32" s="1051"/>
      <c r="I32" s="1051"/>
      <c r="J32" s="1238"/>
      <c r="K32" s="1238"/>
      <c r="L32" s="1239"/>
      <c r="M32" s="1157"/>
      <c r="N32" s="1046"/>
      <c r="O32" s="1046"/>
      <c r="P32" s="1046"/>
      <c r="Q32" s="1046"/>
      <c r="R32" s="1046"/>
      <c r="S32" s="1046"/>
      <c r="T32" s="1159"/>
      <c r="U32" s="1246"/>
      <c r="V32" s="1247"/>
      <c r="W32" s="155"/>
      <c r="X32" s="194"/>
      <c r="Y32" s="194"/>
      <c r="Z32" s="15"/>
      <c r="AA32" s="653"/>
    </row>
    <row r="33" spans="1:27" ht="10.199999999999999" customHeight="1" x14ac:dyDescent="0.25">
      <c r="A33" s="59"/>
      <c r="B33" s="760"/>
      <c r="C33" s="1240"/>
      <c r="D33" s="1241"/>
      <c r="E33" s="1241"/>
      <c r="F33" s="1241"/>
      <c r="G33" s="1241"/>
      <c r="H33" s="1241"/>
      <c r="I33" s="1241"/>
      <c r="J33" s="1241"/>
      <c r="K33" s="1241"/>
      <c r="L33" s="1242"/>
      <c r="M33" s="1243"/>
      <c r="N33" s="1244"/>
      <c r="O33" s="1244"/>
      <c r="P33" s="1244"/>
      <c r="Q33" s="1244"/>
      <c r="R33" s="1244"/>
      <c r="S33" s="1244"/>
      <c r="T33" s="1245"/>
      <c r="U33" s="668"/>
      <c r="V33" s="670"/>
      <c r="W33" s="155"/>
      <c r="X33" s="194"/>
      <c r="Y33" s="194"/>
      <c r="Z33" s="15"/>
      <c r="AA33" s="653"/>
    </row>
    <row r="34" spans="1:27" ht="10.199999999999999" customHeight="1" x14ac:dyDescent="0.25">
      <c r="A34" s="59"/>
      <c r="B34" s="1102">
        <v>5</v>
      </c>
      <c r="C34" s="1234"/>
      <c r="D34" s="1235"/>
      <c r="E34" s="1235"/>
      <c r="F34" s="1235"/>
      <c r="G34" s="1235"/>
      <c r="H34" s="1235"/>
      <c r="I34" s="1235"/>
      <c r="J34" s="1235"/>
      <c r="K34" s="1235"/>
      <c r="L34" s="1236"/>
      <c r="M34" s="1151"/>
      <c r="N34" s="1155"/>
      <c r="O34" s="1155"/>
      <c r="P34" s="1155"/>
      <c r="Q34" s="1155"/>
      <c r="R34" s="1155"/>
      <c r="S34" s="1155"/>
      <c r="T34" s="1156"/>
      <c r="U34" s="1096"/>
      <c r="V34" s="667"/>
      <c r="W34" s="155"/>
      <c r="X34" s="194"/>
      <c r="Y34" s="194"/>
      <c r="Z34" s="15"/>
      <c r="AA34" s="653"/>
    </row>
    <row r="35" spans="1:27" ht="10.199999999999999" customHeight="1" x14ac:dyDescent="0.25">
      <c r="A35" s="59"/>
      <c r="B35" s="1103"/>
      <c r="C35" s="1237"/>
      <c r="D35" s="1051"/>
      <c r="E35" s="1051"/>
      <c r="F35" s="1051"/>
      <c r="G35" s="1051"/>
      <c r="H35" s="1051"/>
      <c r="I35" s="1051"/>
      <c r="J35" s="1238"/>
      <c r="K35" s="1238"/>
      <c r="L35" s="1239"/>
      <c r="M35" s="1157"/>
      <c r="N35" s="1046"/>
      <c r="O35" s="1046"/>
      <c r="P35" s="1046"/>
      <c r="Q35" s="1046"/>
      <c r="R35" s="1046"/>
      <c r="S35" s="1046"/>
      <c r="T35" s="1159"/>
      <c r="U35" s="1246"/>
      <c r="V35" s="1247"/>
      <c r="W35" s="155"/>
      <c r="X35" s="194"/>
      <c r="Y35" s="194"/>
      <c r="Z35" s="15"/>
      <c r="AA35" s="653"/>
    </row>
    <row r="36" spans="1:27" ht="10.199999999999999" customHeight="1" x14ac:dyDescent="0.25">
      <c r="A36" s="59"/>
      <c r="B36" s="760"/>
      <c r="C36" s="1240"/>
      <c r="D36" s="1241"/>
      <c r="E36" s="1241"/>
      <c r="F36" s="1241"/>
      <c r="G36" s="1241"/>
      <c r="H36" s="1241"/>
      <c r="I36" s="1241"/>
      <c r="J36" s="1241"/>
      <c r="K36" s="1241"/>
      <c r="L36" s="1242"/>
      <c r="M36" s="1243"/>
      <c r="N36" s="1244"/>
      <c r="O36" s="1244"/>
      <c r="P36" s="1244"/>
      <c r="Q36" s="1244"/>
      <c r="R36" s="1244"/>
      <c r="S36" s="1244"/>
      <c r="T36" s="1245"/>
      <c r="U36" s="668"/>
      <c r="V36" s="670"/>
      <c r="W36" s="155"/>
      <c r="X36" s="194"/>
      <c r="Y36" s="194"/>
      <c r="Z36" s="15"/>
      <c r="AA36" s="653"/>
    </row>
    <row r="37" spans="1:27" ht="10.199999999999999" customHeight="1" x14ac:dyDescent="0.25">
      <c r="A37" s="59"/>
      <c r="B37" s="1102">
        <v>6</v>
      </c>
      <c r="C37" s="1234"/>
      <c r="D37" s="1235"/>
      <c r="E37" s="1235"/>
      <c r="F37" s="1235"/>
      <c r="G37" s="1235"/>
      <c r="H37" s="1235"/>
      <c r="I37" s="1235"/>
      <c r="J37" s="1235"/>
      <c r="K37" s="1235"/>
      <c r="L37" s="1236"/>
      <c r="M37" s="1151"/>
      <c r="N37" s="1155"/>
      <c r="O37" s="1155"/>
      <c r="P37" s="1155"/>
      <c r="Q37" s="1155"/>
      <c r="R37" s="1155"/>
      <c r="S37" s="1155"/>
      <c r="T37" s="1156"/>
      <c r="U37" s="1096"/>
      <c r="V37" s="667"/>
      <c r="W37" s="155"/>
      <c r="X37" s="194"/>
      <c r="Y37" s="194"/>
      <c r="Z37" s="15"/>
      <c r="AA37" s="653"/>
    </row>
    <row r="38" spans="1:27" ht="10.199999999999999" customHeight="1" x14ac:dyDescent="0.25">
      <c r="A38" s="59"/>
      <c r="B38" s="1103"/>
      <c r="C38" s="1237"/>
      <c r="D38" s="1051"/>
      <c r="E38" s="1051"/>
      <c r="F38" s="1051"/>
      <c r="G38" s="1051"/>
      <c r="H38" s="1051"/>
      <c r="I38" s="1051"/>
      <c r="J38" s="1238"/>
      <c r="K38" s="1238"/>
      <c r="L38" s="1239"/>
      <c r="M38" s="1157"/>
      <c r="N38" s="1046"/>
      <c r="O38" s="1046"/>
      <c r="P38" s="1046"/>
      <c r="Q38" s="1046"/>
      <c r="R38" s="1046"/>
      <c r="S38" s="1046"/>
      <c r="T38" s="1159"/>
      <c r="U38" s="1246"/>
      <c r="V38" s="1247"/>
      <c r="W38" s="155"/>
      <c r="X38" s="194"/>
      <c r="Y38" s="194"/>
      <c r="Z38" s="15"/>
      <c r="AA38" s="653"/>
    </row>
    <row r="39" spans="1:27" ht="10.199999999999999" customHeight="1" x14ac:dyDescent="0.25">
      <c r="A39" s="59"/>
      <c r="B39" s="760"/>
      <c r="C39" s="1240"/>
      <c r="D39" s="1241"/>
      <c r="E39" s="1241"/>
      <c r="F39" s="1241"/>
      <c r="G39" s="1241"/>
      <c r="H39" s="1241"/>
      <c r="I39" s="1241"/>
      <c r="J39" s="1241"/>
      <c r="K39" s="1241"/>
      <c r="L39" s="1242"/>
      <c r="M39" s="1243"/>
      <c r="N39" s="1244"/>
      <c r="O39" s="1244"/>
      <c r="P39" s="1244"/>
      <c r="Q39" s="1244"/>
      <c r="R39" s="1244"/>
      <c r="S39" s="1244"/>
      <c r="T39" s="1245"/>
      <c r="U39" s="668"/>
      <c r="V39" s="670"/>
      <c r="W39" s="155"/>
      <c r="X39" s="194"/>
      <c r="Y39" s="194"/>
      <c r="Z39" s="15"/>
      <c r="AA39" s="653"/>
    </row>
    <row r="40" spans="1:27" ht="10.199999999999999" customHeight="1" x14ac:dyDescent="0.25">
      <c r="A40" s="59"/>
      <c r="B40" s="1102">
        <v>7</v>
      </c>
      <c r="C40" s="1234"/>
      <c r="D40" s="1235"/>
      <c r="E40" s="1235"/>
      <c r="F40" s="1235"/>
      <c r="G40" s="1235"/>
      <c r="H40" s="1235"/>
      <c r="I40" s="1235"/>
      <c r="J40" s="1235"/>
      <c r="K40" s="1235"/>
      <c r="L40" s="1236"/>
      <c r="M40" s="1151"/>
      <c r="N40" s="1155"/>
      <c r="O40" s="1155"/>
      <c r="P40" s="1155"/>
      <c r="Q40" s="1155"/>
      <c r="R40" s="1155"/>
      <c r="S40" s="1155"/>
      <c r="T40" s="1156"/>
      <c r="U40" s="1096"/>
      <c r="V40" s="667"/>
      <c r="W40" s="155"/>
      <c r="X40" s="194"/>
      <c r="Y40" s="194"/>
      <c r="Z40" s="15"/>
      <c r="AA40" s="653"/>
    </row>
    <row r="41" spans="1:27" ht="10.199999999999999" customHeight="1" x14ac:dyDescent="0.25">
      <c r="A41" s="59"/>
      <c r="B41" s="1103"/>
      <c r="C41" s="1237"/>
      <c r="D41" s="1051"/>
      <c r="E41" s="1051"/>
      <c r="F41" s="1051"/>
      <c r="G41" s="1051"/>
      <c r="H41" s="1051"/>
      <c r="I41" s="1051"/>
      <c r="J41" s="1238"/>
      <c r="K41" s="1238"/>
      <c r="L41" s="1239"/>
      <c r="M41" s="1157"/>
      <c r="N41" s="1046"/>
      <c r="O41" s="1046"/>
      <c r="P41" s="1046"/>
      <c r="Q41" s="1046"/>
      <c r="R41" s="1046"/>
      <c r="S41" s="1046"/>
      <c r="T41" s="1159"/>
      <c r="U41" s="1246"/>
      <c r="V41" s="1247"/>
      <c r="W41" s="155"/>
      <c r="X41" s="194"/>
      <c r="Y41" s="194"/>
      <c r="Z41" s="15"/>
      <c r="AA41" s="653"/>
    </row>
    <row r="42" spans="1:27" ht="10.199999999999999" customHeight="1" x14ac:dyDescent="0.25">
      <c r="A42" s="59"/>
      <c r="B42" s="760"/>
      <c r="C42" s="1240"/>
      <c r="D42" s="1241"/>
      <c r="E42" s="1241"/>
      <c r="F42" s="1241"/>
      <c r="G42" s="1241"/>
      <c r="H42" s="1241"/>
      <c r="I42" s="1241"/>
      <c r="J42" s="1241"/>
      <c r="K42" s="1241"/>
      <c r="L42" s="1242"/>
      <c r="M42" s="1243"/>
      <c r="N42" s="1244"/>
      <c r="O42" s="1244"/>
      <c r="P42" s="1244"/>
      <c r="Q42" s="1244"/>
      <c r="R42" s="1244"/>
      <c r="S42" s="1244"/>
      <c r="T42" s="1245"/>
      <c r="U42" s="668"/>
      <c r="V42" s="670"/>
      <c r="W42" s="155"/>
      <c r="X42" s="194"/>
      <c r="Y42" s="194"/>
      <c r="Z42" s="15"/>
      <c r="AA42" s="653"/>
    </row>
    <row r="43" spans="1:27" ht="10.199999999999999" customHeight="1" x14ac:dyDescent="0.25">
      <c r="A43" s="59"/>
      <c r="B43" s="1102">
        <v>8</v>
      </c>
      <c r="C43" s="1234"/>
      <c r="D43" s="1235"/>
      <c r="E43" s="1235"/>
      <c r="F43" s="1235"/>
      <c r="G43" s="1235"/>
      <c r="H43" s="1235"/>
      <c r="I43" s="1235"/>
      <c r="J43" s="1235"/>
      <c r="K43" s="1235"/>
      <c r="L43" s="1236"/>
      <c r="M43" s="1151"/>
      <c r="N43" s="1155"/>
      <c r="O43" s="1155"/>
      <c r="P43" s="1155"/>
      <c r="Q43" s="1155"/>
      <c r="R43" s="1155"/>
      <c r="S43" s="1155"/>
      <c r="T43" s="1156"/>
      <c r="U43" s="1096"/>
      <c r="V43" s="667"/>
      <c r="W43" s="155"/>
      <c r="X43" s="194"/>
      <c r="Y43" s="194"/>
      <c r="Z43" s="15"/>
      <c r="AA43" s="653"/>
    </row>
    <row r="44" spans="1:27" ht="10.199999999999999" customHeight="1" x14ac:dyDescent="0.25">
      <c r="A44" s="59"/>
      <c r="B44" s="1103"/>
      <c r="C44" s="1237"/>
      <c r="D44" s="1051"/>
      <c r="E44" s="1051"/>
      <c r="F44" s="1051"/>
      <c r="G44" s="1051"/>
      <c r="H44" s="1051"/>
      <c r="I44" s="1051"/>
      <c r="J44" s="1238"/>
      <c r="K44" s="1238"/>
      <c r="L44" s="1239"/>
      <c r="M44" s="1157"/>
      <c r="N44" s="1046"/>
      <c r="O44" s="1046"/>
      <c r="P44" s="1046"/>
      <c r="Q44" s="1046"/>
      <c r="R44" s="1046"/>
      <c r="S44" s="1046"/>
      <c r="T44" s="1159"/>
      <c r="U44" s="1246"/>
      <c r="V44" s="1247"/>
      <c r="W44" s="155"/>
      <c r="X44" s="194"/>
      <c r="Y44" s="194"/>
      <c r="Z44" s="15"/>
      <c r="AA44" s="653"/>
    </row>
    <row r="45" spans="1:27" ht="10.199999999999999" customHeight="1" x14ac:dyDescent="0.25">
      <c r="A45" s="59"/>
      <c r="B45" s="760"/>
      <c r="C45" s="1240"/>
      <c r="D45" s="1241"/>
      <c r="E45" s="1241"/>
      <c r="F45" s="1241"/>
      <c r="G45" s="1241"/>
      <c r="H45" s="1241"/>
      <c r="I45" s="1241"/>
      <c r="J45" s="1241"/>
      <c r="K45" s="1241"/>
      <c r="L45" s="1242"/>
      <c r="M45" s="1243"/>
      <c r="N45" s="1244"/>
      <c r="O45" s="1244"/>
      <c r="P45" s="1244"/>
      <c r="Q45" s="1244"/>
      <c r="R45" s="1244"/>
      <c r="S45" s="1244"/>
      <c r="T45" s="1245"/>
      <c r="U45" s="668"/>
      <c r="V45" s="670"/>
      <c r="W45" s="155"/>
      <c r="X45" s="194"/>
      <c r="Y45" s="194"/>
      <c r="Z45" s="15"/>
      <c r="AA45" s="653"/>
    </row>
    <row r="46" spans="1:27" ht="10.199999999999999" customHeight="1" x14ac:dyDescent="0.25">
      <c r="A46" s="59"/>
      <c r="B46" s="1102">
        <v>9</v>
      </c>
      <c r="C46" s="1234"/>
      <c r="D46" s="1235"/>
      <c r="E46" s="1235"/>
      <c r="F46" s="1235"/>
      <c r="G46" s="1235"/>
      <c r="H46" s="1235"/>
      <c r="I46" s="1235"/>
      <c r="J46" s="1235"/>
      <c r="K46" s="1235"/>
      <c r="L46" s="1236"/>
      <c r="M46" s="1151"/>
      <c r="N46" s="1155"/>
      <c r="O46" s="1155"/>
      <c r="P46" s="1155"/>
      <c r="Q46" s="1155"/>
      <c r="R46" s="1155"/>
      <c r="S46" s="1155"/>
      <c r="T46" s="1156"/>
      <c r="U46" s="1096"/>
      <c r="V46" s="667"/>
      <c r="W46" s="155"/>
      <c r="X46" s="194"/>
      <c r="Y46" s="194"/>
      <c r="Z46" s="15"/>
      <c r="AA46" s="653"/>
    </row>
    <row r="47" spans="1:27" ht="10.199999999999999" customHeight="1" x14ac:dyDescent="0.25">
      <c r="A47" s="59"/>
      <c r="B47" s="1103"/>
      <c r="C47" s="1237"/>
      <c r="D47" s="1051"/>
      <c r="E47" s="1051"/>
      <c r="F47" s="1051"/>
      <c r="G47" s="1051"/>
      <c r="H47" s="1051"/>
      <c r="I47" s="1051"/>
      <c r="J47" s="1238"/>
      <c r="K47" s="1238"/>
      <c r="L47" s="1239"/>
      <c r="M47" s="1157"/>
      <c r="N47" s="1046"/>
      <c r="O47" s="1046"/>
      <c r="P47" s="1046"/>
      <c r="Q47" s="1046"/>
      <c r="R47" s="1046"/>
      <c r="S47" s="1046"/>
      <c r="T47" s="1159"/>
      <c r="U47" s="1246"/>
      <c r="V47" s="1247"/>
      <c r="W47" s="155"/>
      <c r="X47" s="194"/>
      <c r="Y47" s="194"/>
      <c r="Z47" s="15"/>
      <c r="AA47" s="653"/>
    </row>
    <row r="48" spans="1:27" ht="10.199999999999999" customHeight="1" x14ac:dyDescent="0.25">
      <c r="A48" s="59"/>
      <c r="B48" s="760"/>
      <c r="C48" s="1240"/>
      <c r="D48" s="1241"/>
      <c r="E48" s="1241"/>
      <c r="F48" s="1241"/>
      <c r="G48" s="1241"/>
      <c r="H48" s="1241"/>
      <c r="I48" s="1241"/>
      <c r="J48" s="1241"/>
      <c r="K48" s="1241"/>
      <c r="L48" s="1242"/>
      <c r="M48" s="1243"/>
      <c r="N48" s="1244"/>
      <c r="O48" s="1244"/>
      <c r="P48" s="1244"/>
      <c r="Q48" s="1244"/>
      <c r="R48" s="1244"/>
      <c r="S48" s="1244"/>
      <c r="T48" s="1245"/>
      <c r="U48" s="668"/>
      <c r="V48" s="670"/>
      <c r="W48" s="155"/>
      <c r="X48" s="194"/>
      <c r="Y48" s="194"/>
      <c r="Z48" s="15"/>
      <c r="AA48" s="653"/>
    </row>
    <row r="49" spans="1:27" ht="10.199999999999999" customHeight="1" x14ac:dyDescent="0.25">
      <c r="A49" s="59"/>
      <c r="B49" s="1102">
        <v>10</v>
      </c>
      <c r="C49" s="1234"/>
      <c r="D49" s="1235"/>
      <c r="E49" s="1235"/>
      <c r="F49" s="1235"/>
      <c r="G49" s="1235"/>
      <c r="H49" s="1235"/>
      <c r="I49" s="1235"/>
      <c r="J49" s="1235"/>
      <c r="K49" s="1235"/>
      <c r="L49" s="1236"/>
      <c r="M49" s="1151"/>
      <c r="N49" s="1155"/>
      <c r="O49" s="1155"/>
      <c r="P49" s="1155"/>
      <c r="Q49" s="1155"/>
      <c r="R49" s="1155"/>
      <c r="S49" s="1155"/>
      <c r="T49" s="1156"/>
      <c r="U49" s="1096"/>
      <c r="V49" s="667"/>
      <c r="W49" s="15"/>
      <c r="X49" s="194"/>
      <c r="Y49" s="194"/>
      <c r="Z49" s="15"/>
      <c r="AA49" s="653"/>
    </row>
    <row r="50" spans="1:27" ht="10.199999999999999" customHeight="1" x14ac:dyDescent="0.25">
      <c r="A50" s="59"/>
      <c r="B50" s="1103"/>
      <c r="C50" s="1237"/>
      <c r="D50" s="1051"/>
      <c r="E50" s="1051"/>
      <c r="F50" s="1051"/>
      <c r="G50" s="1051"/>
      <c r="H50" s="1051"/>
      <c r="I50" s="1051"/>
      <c r="J50" s="1238"/>
      <c r="K50" s="1238"/>
      <c r="L50" s="1239"/>
      <c r="M50" s="1157"/>
      <c r="N50" s="1046"/>
      <c r="O50" s="1046"/>
      <c r="P50" s="1046"/>
      <c r="Q50" s="1046"/>
      <c r="R50" s="1046"/>
      <c r="S50" s="1046"/>
      <c r="T50" s="1159"/>
      <c r="U50" s="1246"/>
      <c r="V50" s="1247"/>
      <c r="W50" s="194"/>
      <c r="X50" s="194"/>
      <c r="Y50" s="194"/>
      <c r="Z50" s="15"/>
      <c r="AA50" s="653"/>
    </row>
    <row r="51" spans="1:27" ht="10.199999999999999" customHeight="1" x14ac:dyDescent="0.25">
      <c r="A51" s="59"/>
      <c r="B51" s="760"/>
      <c r="C51" s="1240"/>
      <c r="D51" s="1241"/>
      <c r="E51" s="1241"/>
      <c r="F51" s="1241"/>
      <c r="G51" s="1241"/>
      <c r="H51" s="1241"/>
      <c r="I51" s="1241"/>
      <c r="J51" s="1241"/>
      <c r="K51" s="1241"/>
      <c r="L51" s="1242"/>
      <c r="M51" s="1243"/>
      <c r="N51" s="1244"/>
      <c r="O51" s="1244"/>
      <c r="P51" s="1244"/>
      <c r="Q51" s="1244"/>
      <c r="R51" s="1244"/>
      <c r="S51" s="1244"/>
      <c r="T51" s="1245"/>
      <c r="U51" s="668"/>
      <c r="V51" s="670"/>
      <c r="W51" s="194"/>
      <c r="X51" s="194"/>
      <c r="Y51" s="194"/>
      <c r="Z51" s="15"/>
      <c r="AA51" s="653"/>
    </row>
    <row r="52" spans="1:27" ht="10.199999999999999" customHeight="1" x14ac:dyDescent="0.25">
      <c r="A52" s="59"/>
      <c r="B52" s="1102">
        <v>11</v>
      </c>
      <c r="C52" s="1234"/>
      <c r="D52" s="1235"/>
      <c r="E52" s="1235"/>
      <c r="F52" s="1235"/>
      <c r="G52" s="1235"/>
      <c r="H52" s="1235"/>
      <c r="I52" s="1235"/>
      <c r="J52" s="1235"/>
      <c r="K52" s="1235"/>
      <c r="L52" s="1236"/>
      <c r="M52" s="1151"/>
      <c r="N52" s="1155"/>
      <c r="O52" s="1155"/>
      <c r="P52" s="1155"/>
      <c r="Q52" s="1155"/>
      <c r="R52" s="1155"/>
      <c r="S52" s="1155"/>
      <c r="T52" s="1156"/>
      <c r="U52" s="1096"/>
      <c r="V52" s="667"/>
      <c r="W52" s="194"/>
      <c r="X52" s="194"/>
      <c r="Y52" s="194"/>
      <c r="Z52" s="15"/>
      <c r="AA52" s="653"/>
    </row>
    <row r="53" spans="1:27" ht="10.199999999999999" customHeight="1" x14ac:dyDescent="0.25">
      <c r="A53" s="59"/>
      <c r="B53" s="1103"/>
      <c r="C53" s="1237"/>
      <c r="D53" s="1051"/>
      <c r="E53" s="1051"/>
      <c r="F53" s="1051"/>
      <c r="G53" s="1051"/>
      <c r="H53" s="1051"/>
      <c r="I53" s="1051"/>
      <c r="J53" s="1238"/>
      <c r="K53" s="1238"/>
      <c r="L53" s="1239"/>
      <c r="M53" s="1157"/>
      <c r="N53" s="1046"/>
      <c r="O53" s="1046"/>
      <c r="P53" s="1046"/>
      <c r="Q53" s="1046"/>
      <c r="R53" s="1046"/>
      <c r="S53" s="1046"/>
      <c r="T53" s="1159"/>
      <c r="U53" s="1246"/>
      <c r="V53" s="1247"/>
      <c r="W53" s="194"/>
      <c r="X53" s="194"/>
      <c r="Y53" s="194"/>
      <c r="Z53" s="15"/>
      <c r="AA53" s="653"/>
    </row>
    <row r="54" spans="1:27" ht="10.199999999999999" customHeight="1" x14ac:dyDescent="0.25">
      <c r="A54" s="59"/>
      <c r="B54" s="760"/>
      <c r="C54" s="1240"/>
      <c r="D54" s="1241"/>
      <c r="E54" s="1241"/>
      <c r="F54" s="1241"/>
      <c r="G54" s="1241"/>
      <c r="H54" s="1241"/>
      <c r="I54" s="1241"/>
      <c r="J54" s="1241"/>
      <c r="K54" s="1241"/>
      <c r="L54" s="1242"/>
      <c r="M54" s="1243"/>
      <c r="N54" s="1244"/>
      <c r="O54" s="1244"/>
      <c r="P54" s="1244"/>
      <c r="Q54" s="1244"/>
      <c r="R54" s="1244"/>
      <c r="S54" s="1244"/>
      <c r="T54" s="1245"/>
      <c r="U54" s="668"/>
      <c r="V54" s="670"/>
      <c r="W54" s="194"/>
      <c r="X54" s="194"/>
      <c r="Y54" s="194"/>
      <c r="Z54" s="15"/>
      <c r="AA54" s="653"/>
    </row>
    <row r="55" spans="1:27" ht="10.199999999999999" customHeight="1" x14ac:dyDescent="0.25">
      <c r="A55" s="59"/>
      <c r="B55" s="1102">
        <v>12</v>
      </c>
      <c r="C55" s="1234"/>
      <c r="D55" s="1235"/>
      <c r="E55" s="1235"/>
      <c r="F55" s="1235"/>
      <c r="G55" s="1235"/>
      <c r="H55" s="1235"/>
      <c r="I55" s="1235"/>
      <c r="J55" s="1235"/>
      <c r="K55" s="1235"/>
      <c r="L55" s="1236"/>
      <c r="M55" s="1151"/>
      <c r="N55" s="1155"/>
      <c r="O55" s="1155"/>
      <c r="P55" s="1155"/>
      <c r="Q55" s="1155"/>
      <c r="R55" s="1155"/>
      <c r="S55" s="1155"/>
      <c r="T55" s="1156"/>
      <c r="U55" s="1096"/>
      <c r="V55" s="667"/>
      <c r="W55" s="194"/>
      <c r="X55" s="194"/>
      <c r="Y55" s="194"/>
      <c r="Z55" s="15"/>
      <c r="AA55" s="653"/>
    </row>
    <row r="56" spans="1:27" ht="10.199999999999999" customHeight="1" x14ac:dyDescent="0.25">
      <c r="A56" s="59"/>
      <c r="B56" s="1103"/>
      <c r="C56" s="1237"/>
      <c r="D56" s="1051"/>
      <c r="E56" s="1051"/>
      <c r="F56" s="1051"/>
      <c r="G56" s="1051"/>
      <c r="H56" s="1051"/>
      <c r="I56" s="1051"/>
      <c r="J56" s="1238"/>
      <c r="K56" s="1238"/>
      <c r="L56" s="1239"/>
      <c r="M56" s="1157"/>
      <c r="N56" s="1046"/>
      <c r="O56" s="1046"/>
      <c r="P56" s="1046"/>
      <c r="Q56" s="1046"/>
      <c r="R56" s="1046"/>
      <c r="S56" s="1046"/>
      <c r="T56" s="1159"/>
      <c r="U56" s="1246"/>
      <c r="V56" s="1247"/>
      <c r="W56" s="194"/>
      <c r="X56" s="194"/>
      <c r="Y56" s="194"/>
      <c r="Z56" s="15"/>
      <c r="AA56" s="653"/>
    </row>
    <row r="57" spans="1:27" ht="10.199999999999999" customHeight="1" x14ac:dyDescent="0.25">
      <c r="A57" s="59"/>
      <c r="B57" s="760"/>
      <c r="C57" s="1240"/>
      <c r="D57" s="1241"/>
      <c r="E57" s="1241"/>
      <c r="F57" s="1241"/>
      <c r="G57" s="1241"/>
      <c r="H57" s="1241"/>
      <c r="I57" s="1241"/>
      <c r="J57" s="1241"/>
      <c r="K57" s="1241"/>
      <c r="L57" s="1242"/>
      <c r="M57" s="1243"/>
      <c r="N57" s="1244"/>
      <c r="O57" s="1244"/>
      <c r="P57" s="1244"/>
      <c r="Q57" s="1244"/>
      <c r="R57" s="1244"/>
      <c r="S57" s="1244"/>
      <c r="T57" s="1245"/>
      <c r="U57" s="668"/>
      <c r="V57" s="670"/>
      <c r="W57" s="194"/>
      <c r="X57" s="194"/>
      <c r="Y57" s="194"/>
      <c r="Z57" s="15"/>
      <c r="AA57" s="653"/>
    </row>
    <row r="58" spans="1:27" ht="10.199999999999999" customHeight="1" x14ac:dyDescent="0.25">
      <c r="A58" s="59"/>
      <c r="B58" s="1102">
        <v>13</v>
      </c>
      <c r="C58" s="1234"/>
      <c r="D58" s="1235"/>
      <c r="E58" s="1235"/>
      <c r="F58" s="1235"/>
      <c r="G58" s="1235"/>
      <c r="H58" s="1235"/>
      <c r="I58" s="1235"/>
      <c r="J58" s="1235"/>
      <c r="K58" s="1235"/>
      <c r="L58" s="1236"/>
      <c r="M58" s="1151"/>
      <c r="N58" s="1155"/>
      <c r="O58" s="1155"/>
      <c r="P58" s="1155"/>
      <c r="Q58" s="1155"/>
      <c r="R58" s="1155"/>
      <c r="S58" s="1155"/>
      <c r="T58" s="1156"/>
      <c r="U58" s="1096"/>
      <c r="V58" s="667"/>
      <c r="W58" s="194"/>
      <c r="X58" s="194"/>
      <c r="Y58" s="194"/>
      <c r="Z58" s="15"/>
      <c r="AA58" s="653"/>
    </row>
    <row r="59" spans="1:27" ht="10.199999999999999" customHeight="1" x14ac:dyDescent="0.25">
      <c r="A59" s="59"/>
      <c r="B59" s="1103"/>
      <c r="C59" s="1237"/>
      <c r="D59" s="1051"/>
      <c r="E59" s="1051"/>
      <c r="F59" s="1051"/>
      <c r="G59" s="1051"/>
      <c r="H59" s="1051"/>
      <c r="I59" s="1051"/>
      <c r="J59" s="1238"/>
      <c r="K59" s="1238"/>
      <c r="L59" s="1239"/>
      <c r="M59" s="1157"/>
      <c r="N59" s="1046"/>
      <c r="O59" s="1046"/>
      <c r="P59" s="1046"/>
      <c r="Q59" s="1046"/>
      <c r="R59" s="1046"/>
      <c r="S59" s="1046"/>
      <c r="T59" s="1159"/>
      <c r="U59" s="1246"/>
      <c r="V59" s="1247"/>
      <c r="W59" s="194"/>
      <c r="X59" s="194"/>
      <c r="Y59" s="194"/>
      <c r="Z59" s="15"/>
      <c r="AA59" s="653"/>
    </row>
    <row r="60" spans="1:27" ht="10.199999999999999" customHeight="1" x14ac:dyDescent="0.25">
      <c r="A60" s="59"/>
      <c r="B60" s="760"/>
      <c r="C60" s="1240"/>
      <c r="D60" s="1241"/>
      <c r="E60" s="1241"/>
      <c r="F60" s="1241"/>
      <c r="G60" s="1241"/>
      <c r="H60" s="1241"/>
      <c r="I60" s="1241"/>
      <c r="J60" s="1241"/>
      <c r="K60" s="1241"/>
      <c r="L60" s="1242"/>
      <c r="M60" s="1243"/>
      <c r="N60" s="1244"/>
      <c r="O60" s="1244"/>
      <c r="P60" s="1244"/>
      <c r="Q60" s="1244"/>
      <c r="R60" s="1244"/>
      <c r="S60" s="1244"/>
      <c r="T60" s="1245"/>
      <c r="U60" s="668"/>
      <c r="V60" s="670"/>
      <c r="W60" s="194"/>
      <c r="X60" s="194"/>
      <c r="Y60" s="194"/>
      <c r="Z60" s="15"/>
      <c r="AA60" s="653"/>
    </row>
    <row r="61" spans="1:27" ht="10.199999999999999" customHeight="1" x14ac:dyDescent="0.25">
      <c r="A61" s="59"/>
      <c r="B61" s="1102">
        <v>14</v>
      </c>
      <c r="C61" s="1234"/>
      <c r="D61" s="1235"/>
      <c r="E61" s="1235"/>
      <c r="F61" s="1235"/>
      <c r="G61" s="1235"/>
      <c r="H61" s="1235"/>
      <c r="I61" s="1235"/>
      <c r="J61" s="1235"/>
      <c r="K61" s="1235"/>
      <c r="L61" s="1236"/>
      <c r="M61" s="1151"/>
      <c r="N61" s="1155"/>
      <c r="O61" s="1155"/>
      <c r="P61" s="1155"/>
      <c r="Q61" s="1155"/>
      <c r="R61" s="1155"/>
      <c r="S61" s="1155"/>
      <c r="T61" s="1156"/>
      <c r="U61" s="1096"/>
      <c r="V61" s="667"/>
      <c r="W61" s="194"/>
      <c r="X61" s="194"/>
      <c r="Y61" s="194"/>
      <c r="Z61" s="15"/>
      <c r="AA61" s="653"/>
    </row>
    <row r="62" spans="1:27" ht="10.199999999999999" customHeight="1" x14ac:dyDescent="0.25">
      <c r="A62" s="59"/>
      <c r="B62" s="1103"/>
      <c r="C62" s="1237"/>
      <c r="D62" s="1051"/>
      <c r="E62" s="1051"/>
      <c r="F62" s="1051"/>
      <c r="G62" s="1051"/>
      <c r="H62" s="1051"/>
      <c r="I62" s="1051"/>
      <c r="J62" s="1238"/>
      <c r="K62" s="1238"/>
      <c r="L62" s="1239"/>
      <c r="M62" s="1157"/>
      <c r="N62" s="1046"/>
      <c r="O62" s="1046"/>
      <c r="P62" s="1046"/>
      <c r="Q62" s="1046"/>
      <c r="R62" s="1046"/>
      <c r="S62" s="1046"/>
      <c r="T62" s="1159"/>
      <c r="U62" s="1246"/>
      <c r="V62" s="1247"/>
      <c r="W62" s="194"/>
      <c r="X62" s="194"/>
      <c r="Y62" s="194"/>
      <c r="Z62" s="15"/>
      <c r="AA62" s="653"/>
    </row>
    <row r="63" spans="1:27" ht="10.199999999999999" customHeight="1" x14ac:dyDescent="0.25">
      <c r="A63" s="59"/>
      <c r="B63" s="760"/>
      <c r="C63" s="1240"/>
      <c r="D63" s="1241"/>
      <c r="E63" s="1241"/>
      <c r="F63" s="1241"/>
      <c r="G63" s="1241"/>
      <c r="H63" s="1241"/>
      <c r="I63" s="1241"/>
      <c r="J63" s="1241"/>
      <c r="K63" s="1241"/>
      <c r="L63" s="1242"/>
      <c r="M63" s="1243"/>
      <c r="N63" s="1244"/>
      <c r="O63" s="1244"/>
      <c r="P63" s="1244"/>
      <c r="Q63" s="1244"/>
      <c r="R63" s="1244"/>
      <c r="S63" s="1244"/>
      <c r="T63" s="1245"/>
      <c r="U63" s="668"/>
      <c r="V63" s="670"/>
      <c r="W63" s="194"/>
      <c r="X63" s="194"/>
      <c r="Y63" s="194"/>
      <c r="Z63" s="15"/>
      <c r="AA63" s="653"/>
    </row>
    <row r="64" spans="1:27" ht="10.199999999999999" customHeight="1" x14ac:dyDescent="0.25">
      <c r="A64" s="59"/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61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5"/>
      <c r="AA64" s="653"/>
    </row>
    <row r="65" spans="1:38" ht="10.199999999999999" customHeight="1" x14ac:dyDescent="0.25">
      <c r="A65" s="59"/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5"/>
      <c r="AA65" s="653"/>
    </row>
    <row r="66" spans="1:38" ht="10.199999999999999" customHeight="1" x14ac:dyDescent="0.25">
      <c r="A66" s="193"/>
      <c r="B66" s="193"/>
      <c r="C66" s="182"/>
      <c r="D66" s="194"/>
      <c r="E66" s="194"/>
      <c r="F66" s="194"/>
      <c r="G66" s="194"/>
      <c r="H66" s="194"/>
      <c r="I66" s="182"/>
      <c r="J66" s="182"/>
      <c r="K66" s="194"/>
      <c r="L66" s="194"/>
      <c r="M66" s="194"/>
      <c r="N66" s="213"/>
      <c r="O66" s="214"/>
      <c r="P66" s="214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653"/>
    </row>
    <row r="67" spans="1:38" ht="10.199999999999999" customHeight="1" x14ac:dyDescent="0.25">
      <c r="A67" s="193"/>
      <c r="B67" s="193"/>
      <c r="C67" s="194"/>
      <c r="D67" s="194"/>
      <c r="E67" s="194"/>
      <c r="F67" s="194"/>
      <c r="G67" s="194"/>
      <c r="H67" s="194"/>
      <c r="I67" s="182"/>
      <c r="J67" s="194"/>
      <c r="K67" s="194"/>
      <c r="L67" s="194"/>
      <c r="M67" s="194"/>
      <c r="N67" s="214"/>
      <c r="O67" s="214"/>
      <c r="P67" s="214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653"/>
    </row>
    <row r="68" spans="1:38" ht="10.199999999999999" customHeight="1" x14ac:dyDescent="0.25">
      <c r="A68" s="193"/>
      <c r="B68" s="184"/>
      <c r="C68" s="194"/>
      <c r="D68" s="194"/>
      <c r="E68" s="194"/>
      <c r="F68" s="194"/>
      <c r="G68" s="194"/>
      <c r="H68" s="194"/>
      <c r="I68" s="194"/>
      <c r="J68" s="194"/>
      <c r="K68" s="61"/>
      <c r="L68" s="194"/>
      <c r="M68" s="194"/>
      <c r="N68" s="194"/>
      <c r="O68" s="194"/>
      <c r="P68" s="194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653"/>
    </row>
    <row r="69" spans="1:38" ht="10.199999999999999" customHeight="1" x14ac:dyDescent="0.25">
      <c r="A69" s="193"/>
      <c r="B69" s="193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653"/>
    </row>
    <row r="70" spans="1:38" ht="10.199999999999999" customHeight="1" x14ac:dyDescent="0.25">
      <c r="A70" s="193"/>
      <c r="B70" s="696" t="s">
        <v>236</v>
      </c>
      <c r="C70" s="510"/>
      <c r="D70" s="510"/>
      <c r="E70" s="510"/>
      <c r="F70" s="658" t="str">
        <f>IF('Formular 2_2'!P77&lt;0,'Formular 2_1'!P75,'Formular 2_2'!P77)</f>
        <v/>
      </c>
      <c r="G70" s="1165"/>
      <c r="H70" s="1165"/>
      <c r="I70" s="696" t="s">
        <v>237</v>
      </c>
      <c r="J70" s="510"/>
      <c r="K70" s="510"/>
      <c r="L70" s="510"/>
      <c r="M70" s="510"/>
      <c r="N70" s="510"/>
      <c r="O70" s="510"/>
      <c r="P70" s="510"/>
      <c r="Q70" s="510"/>
      <c r="R70" s="510"/>
      <c r="S70" s="510"/>
      <c r="T70" s="510"/>
      <c r="U70" s="510"/>
      <c r="V70" s="510"/>
      <c r="W70" s="193"/>
      <c r="X70" s="193"/>
      <c r="Y70" s="193"/>
      <c r="Z70" s="193"/>
      <c r="AA70" s="653"/>
    </row>
    <row r="71" spans="1:38" ht="10.199999999999999" customHeight="1" x14ac:dyDescent="0.25">
      <c r="A71" s="193"/>
      <c r="B71" s="510"/>
      <c r="C71" s="510"/>
      <c r="D71" s="510"/>
      <c r="E71" s="510"/>
      <c r="F71" s="1166"/>
      <c r="G71" s="1166"/>
      <c r="H71" s="1166"/>
      <c r="I71" s="510"/>
      <c r="J71" s="510"/>
      <c r="K71" s="510"/>
      <c r="L71" s="510"/>
      <c r="M71" s="510"/>
      <c r="N71" s="510"/>
      <c r="O71" s="510"/>
      <c r="P71" s="510"/>
      <c r="Q71" s="510"/>
      <c r="R71" s="510"/>
      <c r="S71" s="510"/>
      <c r="T71" s="510"/>
      <c r="U71" s="510"/>
      <c r="V71" s="510"/>
      <c r="W71" s="193"/>
      <c r="X71" s="193"/>
      <c r="Y71" s="193"/>
      <c r="Z71" s="193"/>
      <c r="AA71" s="653"/>
    </row>
    <row r="72" spans="1:38" ht="10.199999999999999" customHeight="1" x14ac:dyDescent="0.25">
      <c r="A72" s="19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193"/>
      <c r="N72" s="62"/>
      <c r="O72" s="62"/>
      <c r="P72" s="193"/>
      <c r="Q72" s="64"/>
      <c r="R72" s="64"/>
      <c r="S72" s="193"/>
      <c r="T72" s="193"/>
      <c r="U72" s="193"/>
      <c r="V72" s="193"/>
      <c r="W72" s="193"/>
      <c r="X72" s="193"/>
      <c r="Y72" s="193"/>
      <c r="Z72" s="193"/>
      <c r="AA72" s="653"/>
    </row>
    <row r="73" spans="1:38" ht="10.199999999999999" customHeight="1" x14ac:dyDescent="0.25">
      <c r="A73" s="193"/>
      <c r="B73" s="939" t="s">
        <v>238</v>
      </c>
      <c r="C73" s="940"/>
      <c r="D73" s="940"/>
      <c r="E73" s="940"/>
      <c r="F73" s="940"/>
      <c r="G73" s="940"/>
      <c r="H73" s="940"/>
      <c r="I73" s="940"/>
      <c r="J73" s="940"/>
      <c r="K73" s="940"/>
      <c r="L73" s="940"/>
      <c r="M73" s="940"/>
      <c r="N73" s="940"/>
      <c r="O73" s="940"/>
      <c r="P73" s="940"/>
      <c r="Q73" s="940"/>
      <c r="R73" s="940"/>
      <c r="S73" s="940"/>
      <c r="T73" s="940"/>
      <c r="U73" s="940"/>
      <c r="V73" s="940"/>
      <c r="W73" s="193"/>
      <c r="X73" s="193"/>
      <c r="Y73" s="193"/>
      <c r="Z73" s="193"/>
      <c r="AA73" s="653"/>
      <c r="AB73" s="3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10.199999999999999" customHeight="1" x14ac:dyDescent="0.25">
      <c r="A74" s="193"/>
      <c r="B74" s="940"/>
      <c r="C74" s="940"/>
      <c r="D74" s="940"/>
      <c r="E74" s="940"/>
      <c r="F74" s="940"/>
      <c r="G74" s="940"/>
      <c r="H74" s="940"/>
      <c r="I74" s="940"/>
      <c r="J74" s="940"/>
      <c r="K74" s="940"/>
      <c r="L74" s="940"/>
      <c r="M74" s="940"/>
      <c r="N74" s="940"/>
      <c r="O74" s="940"/>
      <c r="P74" s="940"/>
      <c r="Q74" s="940"/>
      <c r="R74" s="940"/>
      <c r="S74" s="940"/>
      <c r="T74" s="940"/>
      <c r="U74" s="940"/>
      <c r="V74" s="940"/>
      <c r="W74" s="193"/>
      <c r="X74" s="193"/>
      <c r="Y74" s="193"/>
      <c r="Z74" s="193"/>
      <c r="AA74" s="653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10.199999999999999" customHeight="1" x14ac:dyDescent="0.25">
      <c r="A75" s="193"/>
      <c r="B75" s="182"/>
      <c r="C75" s="182"/>
      <c r="D75" s="182"/>
      <c r="E75" s="182"/>
      <c r="F75" s="182"/>
      <c r="G75" s="182"/>
      <c r="H75" s="63"/>
      <c r="I75" s="63"/>
      <c r="J75" s="63"/>
      <c r="K75" s="63"/>
      <c r="L75" s="63"/>
      <c r="M75" s="193"/>
      <c r="N75" s="62"/>
      <c r="O75" s="62"/>
      <c r="P75" s="193"/>
      <c r="Q75" s="64"/>
      <c r="R75" s="64"/>
      <c r="S75" s="193"/>
      <c r="T75" s="193"/>
      <c r="U75" s="193"/>
      <c r="V75" s="193"/>
      <c r="W75" s="193"/>
      <c r="X75" s="193"/>
      <c r="Y75" s="193"/>
      <c r="Z75" s="193"/>
      <c r="AA75" s="653"/>
      <c r="AB75" s="596"/>
      <c r="AC75" s="596"/>
      <c r="AD75" s="33"/>
      <c r="AE75" s="4"/>
      <c r="AF75" s="177"/>
      <c r="AG75" s="177"/>
      <c r="AH75" s="177"/>
      <c r="AI75" s="177"/>
      <c r="AJ75" s="4"/>
      <c r="AK75" s="4"/>
      <c r="AL75" s="4"/>
    </row>
    <row r="76" spans="1:38" ht="10.199999999999999" customHeight="1" x14ac:dyDescent="0.25">
      <c r="A76" s="193"/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653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0.199999999999999" customHeight="1" x14ac:dyDescent="0.25">
      <c r="A77" s="193"/>
      <c r="B77" s="65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66"/>
      <c r="S77" s="15"/>
      <c r="T77" s="15"/>
      <c r="U77" s="65"/>
      <c r="V77" s="65"/>
      <c r="W77" s="194"/>
      <c r="X77" s="194"/>
      <c r="Y77" s="194"/>
      <c r="Z77" s="194"/>
      <c r="AA77" s="653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0.199999999999999" customHeight="1" x14ac:dyDescent="0.25">
      <c r="A78" s="193"/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5"/>
      <c r="S78" s="15"/>
      <c r="T78" s="15"/>
      <c r="U78" s="65"/>
      <c r="V78" s="194"/>
      <c r="W78" s="194"/>
      <c r="X78" s="194"/>
      <c r="Y78" s="194"/>
      <c r="Z78" s="194"/>
      <c r="AA78" s="653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0.199999999999999" customHeight="1" x14ac:dyDescent="0.25">
      <c r="A79" s="193"/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653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0.199999999999999" customHeight="1" x14ac:dyDescent="0.25">
      <c r="A80" s="193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653"/>
      <c r="AB80" s="4"/>
      <c r="AC80" s="4"/>
      <c r="AD80" s="19"/>
      <c r="AE80" s="4"/>
      <c r="AF80" s="4"/>
      <c r="AG80" s="4"/>
      <c r="AH80" s="4"/>
      <c r="AI80" s="4"/>
      <c r="AJ80" s="4"/>
      <c r="AK80" s="4"/>
      <c r="AL80" s="4"/>
    </row>
    <row r="81" spans="1:38" ht="10.199999999999999" customHeight="1" x14ac:dyDescent="0.25">
      <c r="A81" s="193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653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10.199999999999999" customHeight="1" x14ac:dyDescent="0.25">
      <c r="A82" s="193"/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653"/>
    </row>
    <row r="83" spans="1:38" ht="10.199999999999999" customHeight="1" x14ac:dyDescent="0.25">
      <c r="A83" s="193"/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653"/>
    </row>
    <row r="84" spans="1:38" ht="10.199999999999999" customHeight="1" x14ac:dyDescent="0.25">
      <c r="A84" s="193"/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653"/>
    </row>
    <row r="85" spans="1:38" ht="10.199999999999999" customHeight="1" x14ac:dyDescent="0.25">
      <c r="A85" s="193"/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653"/>
    </row>
    <row r="86" spans="1:38" ht="10.199999999999999" customHeight="1" x14ac:dyDescent="0.25">
      <c r="A86" s="193"/>
      <c r="B86" s="52"/>
      <c r="C86" s="52"/>
      <c r="D86" s="52"/>
      <c r="E86" s="52"/>
      <c r="F86" s="52"/>
      <c r="G86" s="52"/>
      <c r="H86" s="193"/>
      <c r="I86" s="193"/>
      <c r="J86" s="52"/>
      <c r="K86" s="52"/>
      <c r="L86" s="52"/>
      <c r="M86" s="52"/>
      <c r="N86" s="52"/>
      <c r="O86" s="52"/>
      <c r="P86" s="193"/>
      <c r="Q86" s="193"/>
      <c r="R86" s="52"/>
      <c r="S86" s="52"/>
      <c r="T86" s="52"/>
      <c r="U86" s="52"/>
      <c r="V86" s="52"/>
      <c r="W86" s="52"/>
      <c r="X86" s="193"/>
      <c r="Y86" s="193"/>
      <c r="Z86" s="193"/>
      <c r="AA86" s="653"/>
    </row>
    <row r="87" spans="1:38" ht="10.199999999999999" customHeight="1" x14ac:dyDescent="0.25">
      <c r="A87" s="193"/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653"/>
    </row>
    <row r="88" spans="1:38" ht="10.199999999999999" customHeight="1" x14ac:dyDescent="0.25">
      <c r="A88" s="193"/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653"/>
    </row>
    <row r="89" spans="1:38" ht="10.199999999999999" customHeight="1" x14ac:dyDescent="0.25">
      <c r="A89" s="193"/>
      <c r="B89" s="67"/>
      <c r="C89" s="194"/>
      <c r="D89" s="194"/>
      <c r="E89" s="194"/>
      <c r="F89" s="194"/>
      <c r="G89" s="199"/>
      <c r="H89" s="200"/>
      <c r="I89" s="200"/>
      <c r="J89" s="200"/>
      <c r="K89" s="200"/>
      <c r="L89" s="200"/>
      <c r="M89" s="200"/>
      <c r="N89" s="200"/>
      <c r="O89" s="200"/>
      <c r="P89" s="200"/>
      <c r="Q89" s="193"/>
      <c r="R89" s="193"/>
      <c r="S89" s="193"/>
      <c r="T89" s="193"/>
      <c r="U89" s="193"/>
      <c r="V89" s="193"/>
      <c r="W89" s="193"/>
      <c r="X89" s="193"/>
      <c r="Y89" s="193"/>
      <c r="Z89" s="4"/>
      <c r="AA89" s="653"/>
    </row>
    <row r="90" spans="1:38" ht="10.199999999999999" customHeight="1" x14ac:dyDescent="0.25">
      <c r="A90" s="193"/>
      <c r="B90" s="194"/>
      <c r="C90" s="194"/>
      <c r="D90" s="194"/>
      <c r="E90" s="194"/>
      <c r="F90" s="194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193"/>
      <c r="R90" s="193"/>
      <c r="S90" s="193"/>
      <c r="T90" s="193"/>
      <c r="U90" s="193"/>
      <c r="V90" s="193"/>
      <c r="W90" s="193"/>
      <c r="X90" s="193"/>
      <c r="Y90" s="193"/>
      <c r="Z90" s="4"/>
      <c r="AA90" s="653"/>
    </row>
    <row r="91" spans="1:38" ht="10.199999999999999" customHeight="1" x14ac:dyDescent="0.25">
      <c r="A91" s="193"/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4"/>
      <c r="AA91" s="653"/>
    </row>
    <row r="92" spans="1:38" ht="10.199999999999999" customHeight="1" x14ac:dyDescent="0.25">
      <c r="A92" s="193"/>
      <c r="B92" s="178"/>
      <c r="C92" s="193"/>
      <c r="D92" s="193"/>
      <c r="E92" s="193"/>
      <c r="F92" s="193"/>
      <c r="G92" s="193"/>
      <c r="H92" s="61"/>
      <c r="I92" s="61"/>
      <c r="J92" s="194"/>
      <c r="K92" s="194"/>
      <c r="L92" s="194"/>
      <c r="M92" s="178"/>
      <c r="N92" s="193"/>
      <c r="O92" s="193"/>
      <c r="P92" s="178"/>
      <c r="Q92" s="193"/>
      <c r="R92" s="193"/>
      <c r="S92" s="61"/>
      <c r="T92" s="61"/>
      <c r="U92" s="112"/>
      <c r="V92" s="112"/>
      <c r="W92" s="193"/>
      <c r="X92" s="193"/>
      <c r="Y92" s="193"/>
      <c r="Z92" s="4"/>
      <c r="AA92" s="653"/>
    </row>
    <row r="93" spans="1:38" ht="10.199999999999999" customHeight="1" x14ac:dyDescent="0.25">
      <c r="A93" s="193"/>
      <c r="B93" s="193"/>
      <c r="C93" s="193"/>
      <c r="D93" s="193"/>
      <c r="E93" s="193"/>
      <c r="F93" s="193"/>
      <c r="G93" s="193"/>
      <c r="H93" s="61"/>
      <c r="I93" s="61"/>
      <c r="J93" s="194"/>
      <c r="K93" s="194"/>
      <c r="L93" s="194"/>
      <c r="M93" s="193"/>
      <c r="N93" s="193"/>
      <c r="O93" s="193"/>
      <c r="P93" s="193"/>
      <c r="Q93" s="193"/>
      <c r="R93" s="193"/>
      <c r="S93" s="61"/>
      <c r="T93" s="61"/>
      <c r="U93" s="112"/>
      <c r="V93" s="112"/>
      <c r="W93" s="193"/>
      <c r="X93" s="193"/>
      <c r="Y93" s="193"/>
      <c r="Z93" s="4"/>
      <c r="AA93" s="653"/>
    </row>
    <row r="94" spans="1:38" ht="10.199999999999999" customHeight="1" x14ac:dyDescent="0.25">
      <c r="A94" s="193"/>
      <c r="B94" s="68"/>
      <c r="C94" s="68"/>
      <c r="D94" s="68"/>
      <c r="E94" s="68"/>
      <c r="F94" s="69"/>
      <c r="G94" s="69"/>
      <c r="H94" s="69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4"/>
      <c r="AA94" s="653"/>
    </row>
    <row r="95" spans="1:38" ht="9.6" customHeight="1" x14ac:dyDescent="0.25">
      <c r="A95" s="193"/>
      <c r="B95" s="178"/>
      <c r="C95" s="193"/>
      <c r="D95" s="193"/>
      <c r="E95" s="193"/>
      <c r="F95" s="193"/>
      <c r="G95" s="193"/>
      <c r="H95" s="193"/>
      <c r="I95" s="193"/>
      <c r="J95" s="61"/>
      <c r="K95" s="61"/>
      <c r="L95" s="72"/>
      <c r="M95" s="72"/>
      <c r="N95" s="72"/>
      <c r="O95" s="72"/>
      <c r="P95" s="178"/>
      <c r="Q95" s="193"/>
      <c r="R95" s="193"/>
      <c r="S95" s="61"/>
      <c r="T95" s="61"/>
      <c r="U95" s="193"/>
      <c r="V95" s="193"/>
      <c r="W95" s="193"/>
      <c r="X95" s="193"/>
      <c r="Y95" s="193"/>
      <c r="Z95" s="4"/>
      <c r="AA95" s="653"/>
    </row>
    <row r="96" spans="1:38" ht="10.199999999999999" customHeight="1" x14ac:dyDescent="0.25">
      <c r="A96" s="193"/>
      <c r="B96" s="193"/>
      <c r="C96" s="193"/>
      <c r="D96" s="193"/>
      <c r="E96" s="193"/>
      <c r="F96" s="193"/>
      <c r="G96" s="193"/>
      <c r="H96" s="193"/>
      <c r="I96" s="193"/>
      <c r="J96" s="61"/>
      <c r="K96" s="61"/>
      <c r="L96" s="72"/>
      <c r="M96" s="72"/>
      <c r="N96" s="72"/>
      <c r="O96" s="72"/>
      <c r="P96" s="193"/>
      <c r="Q96" s="193"/>
      <c r="R96" s="193"/>
      <c r="S96" s="61"/>
      <c r="T96" s="61"/>
      <c r="U96" s="193"/>
      <c r="V96" s="193"/>
      <c r="W96" s="193"/>
      <c r="X96" s="193"/>
      <c r="Y96" s="193"/>
      <c r="Z96" s="4"/>
      <c r="AA96" s="653"/>
    </row>
    <row r="97" spans="1:27" ht="10.199999999999999" customHeight="1" x14ac:dyDescent="0.25">
      <c r="A97" s="193"/>
      <c r="B97" s="610" t="s">
        <v>100</v>
      </c>
      <c r="C97" s="610"/>
      <c r="D97" s="610"/>
      <c r="E97" s="610"/>
      <c r="F97" s="610"/>
      <c r="G97" s="610"/>
      <c r="H97" s="610"/>
      <c r="I97" s="610"/>
      <c r="J97" s="610"/>
      <c r="K97" s="610"/>
      <c r="L97" s="510"/>
      <c r="M97" s="510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4"/>
      <c r="AA97" s="653"/>
    </row>
    <row r="98" spans="1:27" ht="10.199999999999999" customHeight="1" x14ac:dyDescent="0.25">
      <c r="A98" s="193"/>
      <c r="B98" s="510"/>
      <c r="C98" s="510"/>
      <c r="D98" s="510"/>
      <c r="E98" s="510"/>
      <c r="F98" s="510"/>
      <c r="G98" s="510"/>
      <c r="H98" s="510"/>
      <c r="I98" s="510"/>
      <c r="J98" s="510"/>
      <c r="K98" s="510"/>
      <c r="L98" s="510"/>
      <c r="M98" s="510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4"/>
      <c r="AA98" s="653"/>
    </row>
    <row r="99" spans="1:27" ht="10.199999999999999" customHeight="1" x14ac:dyDescent="0.25">
      <c r="A99" s="193"/>
      <c r="B99" s="610" t="s">
        <v>161</v>
      </c>
      <c r="C99" s="610"/>
      <c r="D99" s="610"/>
      <c r="E99" s="610"/>
      <c r="F99" s="610"/>
      <c r="G99" s="610"/>
      <c r="H99" s="610"/>
      <c r="I99" s="610"/>
      <c r="J99" s="610"/>
      <c r="K99" s="610"/>
      <c r="L99" s="510"/>
      <c r="M99" s="510"/>
      <c r="N99" s="194"/>
      <c r="O99" s="194"/>
      <c r="P99" s="193"/>
      <c r="Q99" s="193"/>
      <c r="R99" s="194"/>
      <c r="S99" s="194"/>
      <c r="T99" s="194"/>
      <c r="U99" s="61"/>
      <c r="V99" s="61"/>
      <c r="W99" s="193"/>
      <c r="X99" s="193"/>
      <c r="Y99" s="193"/>
      <c r="Z99" s="193"/>
      <c r="AA99" s="653"/>
    </row>
    <row r="100" spans="1:27" ht="10.199999999999999" customHeight="1" x14ac:dyDescent="0.25">
      <c r="A100" s="193"/>
      <c r="B100" s="510"/>
      <c r="C100" s="510"/>
      <c r="D100" s="510"/>
      <c r="E100" s="510"/>
      <c r="F100" s="510"/>
      <c r="G100" s="510"/>
      <c r="H100" s="510"/>
      <c r="I100" s="510"/>
      <c r="J100" s="510"/>
      <c r="K100" s="510"/>
      <c r="L100" s="510"/>
      <c r="M100" s="510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653"/>
    </row>
    <row r="101" spans="1:27" ht="10.199999999999999" customHeight="1" x14ac:dyDescent="0.25">
      <c r="A101" s="193"/>
      <c r="B101" s="938"/>
      <c r="C101" s="510"/>
      <c r="D101" s="510"/>
      <c r="E101" s="510"/>
      <c r="F101" s="510"/>
      <c r="G101" s="510"/>
      <c r="H101" s="510"/>
      <c r="I101" s="510"/>
      <c r="J101" s="510"/>
      <c r="K101" s="183"/>
      <c r="N101" s="193"/>
      <c r="O101" s="193"/>
      <c r="P101" s="193"/>
      <c r="Q101" s="194"/>
      <c r="R101" s="194"/>
      <c r="S101" s="194"/>
      <c r="T101" s="194"/>
      <c r="U101" s="61"/>
      <c r="V101" s="61"/>
      <c r="W101" s="193"/>
      <c r="X101" s="193"/>
      <c r="Y101" s="193"/>
      <c r="Z101" s="193"/>
      <c r="AA101" s="653"/>
    </row>
    <row r="102" spans="1:27" ht="10.199999999999999" customHeight="1" x14ac:dyDescent="0.25">
      <c r="A102" s="193"/>
      <c r="B102" s="510"/>
      <c r="C102" s="510"/>
      <c r="D102" s="510"/>
      <c r="E102" s="510"/>
      <c r="F102" s="510"/>
      <c r="G102" s="510"/>
      <c r="H102" s="510"/>
      <c r="I102" s="510"/>
      <c r="J102" s="510"/>
      <c r="K102" s="183"/>
      <c r="N102" s="193"/>
      <c r="O102" s="193"/>
      <c r="P102" s="193"/>
      <c r="Q102" s="194"/>
      <c r="R102" s="194"/>
      <c r="S102" s="194"/>
      <c r="T102" s="194"/>
      <c r="U102" s="61"/>
      <c r="V102" s="61"/>
      <c r="W102" s="193"/>
      <c r="X102" s="193"/>
      <c r="Y102" s="193"/>
      <c r="Z102" s="193"/>
      <c r="AA102" s="653"/>
    </row>
    <row r="103" spans="1:27" ht="10.199999999999999" customHeight="1" x14ac:dyDescent="0.25">
      <c r="AA103" s="653"/>
    </row>
    <row r="104" spans="1:27" ht="10.199999999999999" customHeight="1" x14ac:dyDescent="0.25">
      <c r="AA104" s="653"/>
    </row>
    <row r="105" spans="1:27" ht="10.199999999999999" customHeight="1" x14ac:dyDescent="0.25">
      <c r="AA105" s="653"/>
    </row>
    <row r="106" spans="1:27" ht="10.199999999999999" customHeight="1" x14ac:dyDescent="0.25">
      <c r="AA106" s="653"/>
    </row>
    <row r="107" spans="1:27" ht="10.199999999999999" customHeight="1" x14ac:dyDescent="0.25">
      <c r="AA107" s="653"/>
    </row>
    <row r="108" spans="1:27" ht="10.199999999999999" customHeight="1" x14ac:dyDescent="0.25">
      <c r="AA108" s="653"/>
    </row>
    <row r="109" spans="1:27" ht="10.199999999999999" customHeight="1" x14ac:dyDescent="0.25">
      <c r="AA109" s="653"/>
    </row>
    <row r="110" spans="1:27" ht="10.199999999999999" customHeight="1" x14ac:dyDescent="0.25">
      <c r="AA110" s="653"/>
    </row>
    <row r="111" spans="1:27" ht="10.199999999999999" customHeight="1" x14ac:dyDescent="0.25"/>
    <row r="112" spans="1:27" ht="10.199999999999999" customHeight="1" x14ac:dyDescent="0.25"/>
    <row r="113" ht="10.199999999999999" customHeight="1" x14ac:dyDescent="0.25"/>
    <row r="114" ht="10.199999999999999" customHeight="1" x14ac:dyDescent="0.25"/>
    <row r="115" ht="10.199999999999999" customHeight="1" x14ac:dyDescent="0.25"/>
    <row r="116" ht="10.199999999999999" customHeight="1" x14ac:dyDescent="0.25"/>
    <row r="117" ht="10.199999999999999" customHeight="1" x14ac:dyDescent="0.25"/>
    <row r="118" ht="10.199999999999999" customHeight="1" x14ac:dyDescent="0.25"/>
    <row r="119" ht="10.199999999999999" customHeight="1" x14ac:dyDescent="0.25"/>
    <row r="120" ht="10.199999999999999" customHeight="1" x14ac:dyDescent="0.25"/>
    <row r="121" ht="10.199999999999999" customHeight="1" x14ac:dyDescent="0.25"/>
    <row r="122" ht="10.199999999999999" customHeight="1" x14ac:dyDescent="0.25"/>
    <row r="123" ht="10.199999999999999" customHeight="1" x14ac:dyDescent="0.25"/>
    <row r="124" ht="10.199999999999999" customHeight="1" x14ac:dyDescent="0.25"/>
    <row r="125" ht="10.199999999999999" customHeight="1" x14ac:dyDescent="0.25"/>
    <row r="126" ht="10.199999999999999" customHeight="1" x14ac:dyDescent="0.25"/>
    <row r="127" ht="10.199999999999999" customHeight="1" x14ac:dyDescent="0.25"/>
    <row r="128" ht="10.199999999999999" customHeight="1" x14ac:dyDescent="0.25"/>
    <row r="129" ht="10.199999999999999" customHeight="1" x14ac:dyDescent="0.25"/>
    <row r="130" ht="10.199999999999999" customHeight="1" x14ac:dyDescent="0.25"/>
    <row r="131" ht="10.199999999999999" customHeight="1" x14ac:dyDescent="0.25"/>
  </sheetData>
  <sheetProtection algorithmName="SHA-512" hashValue="j18iAwq3V+PxeniDJXlCRPL4Y1vl3l7ZD4GaWlKCySTX+GkwjAzEcfcbvnYzrBy9/+pNO4wIkxXupRKUtAhkNQ==" saltValue="PHgoFMIiVO/jW0NG1IzUyw==" spinCount="100000" sheet="1" objects="1" scenarios="1" selectLockedCells="1"/>
  <mergeCells count="79">
    <mergeCell ref="B2:C3"/>
    <mergeCell ref="E2:G3"/>
    <mergeCell ref="I2:S3"/>
    <mergeCell ref="V2:Y3"/>
    <mergeCell ref="B4:D4"/>
    <mergeCell ref="E4:G4"/>
    <mergeCell ref="I4:S4"/>
    <mergeCell ref="B28:B30"/>
    <mergeCell ref="B31:B33"/>
    <mergeCell ref="B22:B24"/>
    <mergeCell ref="B25:B27"/>
    <mergeCell ref="B8:Y9"/>
    <mergeCell ref="B10:Y11"/>
    <mergeCell ref="B12:Y13"/>
    <mergeCell ref="B19:B21"/>
    <mergeCell ref="C31:L33"/>
    <mergeCell ref="M31:T33"/>
    <mergeCell ref="U31:V33"/>
    <mergeCell ref="U19:V21"/>
    <mergeCell ref="M19:T21"/>
    <mergeCell ref="C19:L21"/>
    <mergeCell ref="C22:L24"/>
    <mergeCell ref="M22:T24"/>
    <mergeCell ref="B49:B51"/>
    <mergeCell ref="B40:B42"/>
    <mergeCell ref="B43:B45"/>
    <mergeCell ref="B34:B36"/>
    <mergeCell ref="B37:B39"/>
    <mergeCell ref="B101:J102"/>
    <mergeCell ref="B97:M98"/>
    <mergeCell ref="AB75:AC75"/>
    <mergeCell ref="B73:V74"/>
    <mergeCell ref="B70:E71"/>
    <mergeCell ref="F70:H71"/>
    <mergeCell ref="I70:V71"/>
    <mergeCell ref="B99:M100"/>
    <mergeCell ref="AA1:AA110"/>
    <mergeCell ref="U22:V24"/>
    <mergeCell ref="C25:L27"/>
    <mergeCell ref="B58:B60"/>
    <mergeCell ref="B61:B63"/>
    <mergeCell ref="B52:B54"/>
    <mergeCell ref="B55:B57"/>
    <mergeCell ref="B46:B48"/>
    <mergeCell ref="M25:T27"/>
    <mergeCell ref="U25:V27"/>
    <mergeCell ref="C28:L30"/>
    <mergeCell ref="M28:T30"/>
    <mergeCell ref="U28:V30"/>
    <mergeCell ref="C34:L36"/>
    <mergeCell ref="M34:T36"/>
    <mergeCell ref="U34:V36"/>
    <mergeCell ref="C37:L39"/>
    <mergeCell ref="M37:T39"/>
    <mergeCell ref="U37:V39"/>
    <mergeCell ref="C40:L42"/>
    <mergeCell ref="M40:T42"/>
    <mergeCell ref="U40:V42"/>
    <mergeCell ref="C43:L45"/>
    <mergeCell ref="M43:T45"/>
    <mergeCell ref="U43:V45"/>
    <mergeCell ref="C46:L48"/>
    <mergeCell ref="M46:T48"/>
    <mergeCell ref="U46:V48"/>
    <mergeCell ref="C49:L51"/>
    <mergeCell ref="M49:T51"/>
    <mergeCell ref="U49:V51"/>
    <mergeCell ref="C52:L54"/>
    <mergeCell ref="M52:T54"/>
    <mergeCell ref="U52:V54"/>
    <mergeCell ref="C61:L63"/>
    <mergeCell ref="M61:T63"/>
    <mergeCell ref="U61:V63"/>
    <mergeCell ref="C55:L57"/>
    <mergeCell ref="M55:T57"/>
    <mergeCell ref="U55:V57"/>
    <mergeCell ref="C58:L60"/>
    <mergeCell ref="M58:T60"/>
    <mergeCell ref="U58:V60"/>
  </mergeCells>
  <pageMargins left="0.7" right="0.7" top="0.78740157499999996" bottom="0.78740157499999996" header="0.3" footer="0.3"/>
  <pageSetup paperSize="9" scale="72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9">
    <tabColor theme="3" tint="0.39997558519241921"/>
  </sheetPr>
  <dimension ref="A1:AL135"/>
  <sheetViews>
    <sheetView showGridLines="0" zoomScaleNormal="100" workbookViewId="0">
      <selection activeCell="D85" sqref="D85:M87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652" t="s">
        <v>466</v>
      </c>
    </row>
    <row r="2" spans="1:27" ht="10.199999999999999" customHeight="1" x14ac:dyDescent="0.25">
      <c r="A2" s="193"/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458</v>
      </c>
      <c r="W2" s="530"/>
      <c r="X2" s="530"/>
      <c r="Y2" s="530"/>
      <c r="Z2" s="193"/>
      <c r="AA2" s="653"/>
    </row>
    <row r="3" spans="1:27" ht="10.199999999999999" customHeight="1" x14ac:dyDescent="0.25">
      <c r="A3" s="193"/>
      <c r="B3" s="663"/>
      <c r="C3" s="664"/>
      <c r="D3" s="193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Z3" s="193"/>
      <c r="AA3" s="653"/>
    </row>
    <row r="4" spans="1:27" ht="10.199999999999999" customHeight="1" x14ac:dyDescent="0.25">
      <c r="A4" s="193"/>
      <c r="B4" s="1015" t="s">
        <v>18</v>
      </c>
      <c r="C4" s="1015"/>
      <c r="D4" s="1015"/>
      <c r="E4" s="1016" t="s">
        <v>43</v>
      </c>
      <c r="F4" s="590"/>
      <c r="G4" s="590"/>
      <c r="I4" s="1089" t="s">
        <v>434</v>
      </c>
      <c r="J4" s="1090"/>
      <c r="K4" s="1090"/>
      <c r="L4" s="1090"/>
      <c r="M4" s="1090"/>
      <c r="N4" s="1090"/>
      <c r="O4" s="1090"/>
      <c r="P4" s="1090"/>
      <c r="Q4" s="1090"/>
      <c r="R4" s="1090"/>
      <c r="S4" s="1090"/>
      <c r="Z4" s="193"/>
      <c r="AA4" s="653"/>
    </row>
    <row r="5" spans="1:27" ht="10.199999999999999" customHeight="1" x14ac:dyDescent="0.25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653"/>
    </row>
    <row r="6" spans="1:27" ht="10.199999999999999" customHeight="1" x14ac:dyDescent="0.25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653"/>
    </row>
    <row r="7" spans="1:27" ht="10.199999999999999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653"/>
    </row>
    <row r="8" spans="1:27" ht="10.199999999999999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653"/>
    </row>
    <row r="9" spans="1:27" ht="10.199999999999999" customHeight="1" x14ac:dyDescent="0.25">
      <c r="A9" s="19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653"/>
    </row>
    <row r="10" spans="1:27" ht="9.6" customHeight="1" x14ac:dyDescent="0.25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653"/>
    </row>
    <row r="11" spans="1:27" ht="10.199999999999999" customHeight="1" x14ac:dyDescent="0.3">
      <c r="A11" s="193"/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653"/>
    </row>
    <row r="12" spans="1:27" ht="10.199999999999999" customHeight="1" x14ac:dyDescent="0.25">
      <c r="A12" s="193"/>
      <c r="B12" s="1091" t="s">
        <v>473</v>
      </c>
      <c r="C12" s="683"/>
      <c r="D12" s="683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3"/>
      <c r="U12" s="683"/>
      <c r="V12" s="683"/>
      <c r="W12" s="683"/>
      <c r="X12" s="683"/>
      <c r="Y12" s="683"/>
      <c r="Z12" s="54"/>
      <c r="AA12" s="653"/>
    </row>
    <row r="13" spans="1:27" ht="10.199999999999999" customHeight="1" x14ac:dyDescent="0.25">
      <c r="A13" s="193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683"/>
      <c r="V13" s="683"/>
      <c r="W13" s="683"/>
      <c r="X13" s="683"/>
      <c r="Y13" s="683"/>
      <c r="Z13" s="55"/>
      <c r="AA13" s="653"/>
    </row>
    <row r="14" spans="1:27" ht="10.199999999999999" customHeight="1" x14ac:dyDescent="0.25">
      <c r="A14" s="193"/>
      <c r="B14" s="1092" t="s">
        <v>201</v>
      </c>
      <c r="C14" s="991"/>
      <c r="D14" s="991"/>
      <c r="E14" s="991"/>
      <c r="F14" s="991"/>
      <c r="G14" s="991"/>
      <c r="H14" s="991"/>
      <c r="I14" s="991"/>
      <c r="J14" s="991"/>
      <c r="K14" s="991"/>
      <c r="L14" s="991"/>
      <c r="M14" s="991"/>
      <c r="N14" s="991"/>
      <c r="O14" s="991"/>
      <c r="P14" s="991"/>
      <c r="Q14" s="991"/>
      <c r="R14" s="991"/>
      <c r="S14" s="991"/>
      <c r="T14" s="991"/>
      <c r="U14" s="991"/>
      <c r="V14" s="991"/>
      <c r="W14" s="991"/>
      <c r="X14" s="991"/>
      <c r="Y14" s="991"/>
      <c r="Z14" s="55"/>
      <c r="AA14" s="653"/>
    </row>
    <row r="15" spans="1:27" ht="10.199999999999999" customHeight="1" x14ac:dyDescent="0.25">
      <c r="A15" s="193"/>
      <c r="B15" s="991"/>
      <c r="C15" s="991"/>
      <c r="D15" s="991"/>
      <c r="E15" s="991"/>
      <c r="F15" s="991"/>
      <c r="G15" s="991"/>
      <c r="H15" s="991"/>
      <c r="I15" s="991"/>
      <c r="J15" s="991"/>
      <c r="K15" s="991"/>
      <c r="L15" s="991"/>
      <c r="M15" s="991"/>
      <c r="N15" s="991"/>
      <c r="O15" s="991"/>
      <c r="P15" s="991"/>
      <c r="Q15" s="991"/>
      <c r="R15" s="991"/>
      <c r="S15" s="991"/>
      <c r="T15" s="991"/>
      <c r="U15" s="991"/>
      <c r="V15" s="991"/>
      <c r="W15" s="991"/>
      <c r="X15" s="991"/>
      <c r="Y15" s="991"/>
      <c r="Z15" s="56"/>
      <c r="AA15" s="653"/>
    </row>
    <row r="16" spans="1:27" ht="10.199999999999999" customHeight="1" x14ac:dyDescent="0.25">
      <c r="A16" s="193"/>
      <c r="B16" s="1091" t="s">
        <v>239</v>
      </c>
      <c r="C16" s="683"/>
      <c r="D16" s="683"/>
      <c r="E16" s="683"/>
      <c r="F16" s="683"/>
      <c r="G16" s="683"/>
      <c r="H16" s="683"/>
      <c r="I16" s="683"/>
      <c r="J16" s="683"/>
      <c r="K16" s="683"/>
      <c r="L16" s="683"/>
      <c r="M16" s="683"/>
      <c r="N16" s="683"/>
      <c r="O16" s="683"/>
      <c r="P16" s="683"/>
      <c r="Q16" s="683"/>
      <c r="R16" s="683"/>
      <c r="S16" s="683"/>
      <c r="T16" s="683"/>
      <c r="U16" s="683"/>
      <c r="V16" s="683"/>
      <c r="W16" s="683"/>
      <c r="X16" s="683"/>
      <c r="Y16" s="683"/>
      <c r="Z16" s="56"/>
      <c r="AA16" s="653"/>
    </row>
    <row r="17" spans="1:29" ht="10.199999999999999" customHeight="1" x14ac:dyDescent="0.25">
      <c r="A17" s="193"/>
      <c r="B17" s="683"/>
      <c r="C17" s="683"/>
      <c r="D17" s="683"/>
      <c r="E17" s="683"/>
      <c r="F17" s="683"/>
      <c r="G17" s="683"/>
      <c r="H17" s="683"/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3"/>
      <c r="T17" s="683"/>
      <c r="U17" s="683"/>
      <c r="V17" s="683"/>
      <c r="W17" s="683"/>
      <c r="X17" s="683"/>
      <c r="Y17" s="683"/>
      <c r="Z17" s="193"/>
      <c r="AA17" s="653"/>
    </row>
    <row r="18" spans="1:29" ht="10.199999999999999" customHeight="1" x14ac:dyDescent="0.25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653"/>
    </row>
    <row r="19" spans="1:29" ht="10.199999999999999" customHeight="1" x14ac:dyDescent="0.25">
      <c r="A19" s="15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8"/>
      <c r="M19" s="15"/>
      <c r="N19" s="15"/>
      <c r="O19" s="15"/>
      <c r="P19" s="15"/>
      <c r="Q19" s="58"/>
      <c r="R19" s="15"/>
      <c r="S19" s="15"/>
      <c r="T19" s="15"/>
      <c r="U19" s="15"/>
      <c r="V19" s="15"/>
      <c r="W19" s="58"/>
      <c r="X19" s="15"/>
      <c r="Y19" s="15"/>
      <c r="Z19" s="58"/>
      <c r="AA19" s="653"/>
    </row>
    <row r="20" spans="1:29" ht="10.199999999999999" customHeight="1" x14ac:dyDescent="0.25">
      <c r="A20" s="15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653"/>
    </row>
    <row r="21" spans="1:29" ht="10.199999999999999" customHeight="1" x14ac:dyDescent="0.25">
      <c r="A21" s="193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653"/>
    </row>
    <row r="22" spans="1:29" ht="10.199999999999999" customHeight="1" x14ac:dyDescent="0.25">
      <c r="A22" s="59"/>
      <c r="B22" s="953" t="s">
        <v>240</v>
      </c>
      <c r="C22" s="513"/>
      <c r="D22" s="513"/>
      <c r="E22" s="513"/>
      <c r="F22" s="513"/>
      <c r="G22" s="513"/>
      <c r="H22" s="1271"/>
      <c r="I22" s="1272"/>
      <c r="J22" s="1272"/>
      <c r="K22" s="1272"/>
      <c r="L22" s="1272"/>
      <c r="M22" s="1272"/>
      <c r="N22" s="1272"/>
      <c r="O22" s="1272"/>
      <c r="P22" s="1272"/>
      <c r="Q22" s="1272"/>
      <c r="R22" s="1272"/>
      <c r="S22" s="1272"/>
      <c r="T22" s="194"/>
      <c r="U22" s="194"/>
      <c r="V22" s="194"/>
      <c r="W22" s="194"/>
      <c r="X22" s="194"/>
      <c r="Y22" s="194"/>
      <c r="Z22" s="15"/>
      <c r="AA22" s="653"/>
    </row>
    <row r="23" spans="1:29" ht="10.199999999999999" customHeight="1" x14ac:dyDescent="0.25">
      <c r="A23" s="59"/>
      <c r="B23" s="513"/>
      <c r="C23" s="513"/>
      <c r="D23" s="513"/>
      <c r="E23" s="513"/>
      <c r="F23" s="513"/>
      <c r="G23" s="513"/>
      <c r="H23" s="1272"/>
      <c r="I23" s="1272"/>
      <c r="J23" s="1272"/>
      <c r="K23" s="1272"/>
      <c r="L23" s="1272"/>
      <c r="M23" s="1272"/>
      <c r="N23" s="1272"/>
      <c r="O23" s="1272"/>
      <c r="P23" s="1272"/>
      <c r="Q23" s="1272"/>
      <c r="R23" s="1272"/>
      <c r="S23" s="1272"/>
      <c r="T23" s="180"/>
      <c r="U23" s="180"/>
      <c r="V23" s="186"/>
      <c r="W23" s="15"/>
      <c r="X23" s="194"/>
      <c r="Y23" s="194"/>
      <c r="Z23" s="15"/>
      <c r="AA23" s="653"/>
    </row>
    <row r="24" spans="1:29" ht="10.199999999999999" customHeight="1" x14ac:dyDescent="0.25">
      <c r="A24" s="59"/>
      <c r="B24" s="513"/>
      <c r="C24" s="513"/>
      <c r="D24" s="513"/>
      <c r="E24" s="513"/>
      <c r="F24" s="513"/>
      <c r="G24" s="513"/>
      <c r="H24" s="1273"/>
      <c r="I24" s="1273"/>
      <c r="J24" s="1273"/>
      <c r="K24" s="1273"/>
      <c r="L24" s="1273"/>
      <c r="M24" s="1273"/>
      <c r="N24" s="1273"/>
      <c r="O24" s="1273"/>
      <c r="P24" s="1273"/>
      <c r="Q24" s="1273"/>
      <c r="R24" s="1273"/>
      <c r="S24" s="1273"/>
      <c r="T24" s="180"/>
      <c r="U24" s="186"/>
      <c r="V24" s="186"/>
      <c r="W24" s="15"/>
      <c r="X24" s="194"/>
      <c r="Y24" s="194"/>
      <c r="Z24" s="15"/>
      <c r="AA24" s="653"/>
    </row>
    <row r="25" spans="1:29" ht="10.199999999999999" customHeight="1" x14ac:dyDescent="0.35">
      <c r="A25" s="59"/>
      <c r="B25" s="193"/>
      <c r="C25" s="188"/>
      <c r="D25" s="188"/>
      <c r="E25" s="188"/>
      <c r="F25" s="188"/>
      <c r="G25" s="188"/>
      <c r="H25" s="188"/>
      <c r="I25" s="1215" t="s">
        <v>241</v>
      </c>
      <c r="J25" s="886"/>
      <c r="K25" s="886"/>
      <c r="L25" s="886"/>
      <c r="M25" s="886"/>
      <c r="N25" s="886"/>
      <c r="O25" s="886"/>
      <c r="P25" s="886"/>
      <c r="Q25" s="886"/>
      <c r="R25" s="886"/>
      <c r="S25" s="886"/>
      <c r="T25" s="180"/>
      <c r="U25" s="186"/>
      <c r="V25" s="186"/>
      <c r="W25" s="15"/>
      <c r="X25" s="194"/>
      <c r="Y25" s="194"/>
      <c r="Z25" s="15"/>
      <c r="AA25" s="653"/>
    </row>
    <row r="26" spans="1:29" ht="10.199999999999999" customHeight="1" x14ac:dyDescent="0.35">
      <c r="A26" s="59"/>
      <c r="B26" s="59"/>
      <c r="C26" s="191"/>
      <c r="D26" s="188"/>
      <c r="E26" s="188"/>
      <c r="F26" s="188"/>
      <c r="G26" s="188"/>
      <c r="H26" s="188"/>
      <c r="I26" s="1270"/>
      <c r="J26" s="1270"/>
      <c r="K26" s="1270"/>
      <c r="L26" s="1270"/>
      <c r="M26" s="1270"/>
      <c r="N26" s="1270"/>
      <c r="O26" s="1270"/>
      <c r="P26" s="1270"/>
      <c r="Q26" s="1270"/>
      <c r="R26" s="1270"/>
      <c r="S26" s="1270"/>
      <c r="T26" s="180"/>
      <c r="U26" s="180"/>
      <c r="V26" s="194"/>
      <c r="W26" s="15"/>
      <c r="X26" s="194"/>
      <c r="Y26" s="194"/>
      <c r="Z26" s="15"/>
      <c r="AA26" s="653"/>
    </row>
    <row r="27" spans="1:29" ht="10.199999999999999" customHeight="1" x14ac:dyDescent="0.35">
      <c r="A27" s="59"/>
      <c r="B27" s="59"/>
      <c r="C27" s="188"/>
      <c r="D27" s="188"/>
      <c r="E27" s="188"/>
      <c r="F27" s="188"/>
      <c r="G27" s="188"/>
      <c r="H27" s="188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80"/>
      <c r="U27" s="194"/>
      <c r="V27" s="194"/>
      <c r="W27" s="15"/>
      <c r="X27" s="194"/>
      <c r="Y27" s="194"/>
      <c r="Z27" s="15"/>
      <c r="AA27" s="653"/>
    </row>
    <row r="28" spans="1:29" ht="10.199999999999999" customHeight="1" x14ac:dyDescent="0.25">
      <c r="A28" s="59"/>
      <c r="B28" s="59"/>
      <c r="C28" s="696" t="s">
        <v>242</v>
      </c>
      <c r="D28" s="1046"/>
      <c r="E28" s="739"/>
      <c r="F28" s="739"/>
      <c r="G28" s="739"/>
      <c r="H28" s="739"/>
      <c r="I28" s="739"/>
      <c r="J28" s="739"/>
      <c r="K28" s="739"/>
      <c r="L28" s="739"/>
      <c r="M28" s="739"/>
      <c r="N28" s="180"/>
      <c r="O28" s="1046"/>
      <c r="P28" s="626"/>
      <c r="Q28" s="626"/>
      <c r="R28" s="626"/>
      <c r="S28" s="626"/>
      <c r="T28" s="626"/>
      <c r="U28" s="626"/>
      <c r="V28" s="626"/>
      <c r="W28" s="15"/>
      <c r="X28" s="194"/>
      <c r="Y28" s="194"/>
      <c r="Z28" s="15"/>
      <c r="AA28" s="653"/>
    </row>
    <row r="29" spans="1:29" ht="10.199999999999999" customHeight="1" x14ac:dyDescent="0.25">
      <c r="A29" s="59"/>
      <c r="B29" s="59"/>
      <c r="C29" s="510"/>
      <c r="D29" s="739"/>
      <c r="E29" s="739"/>
      <c r="F29" s="739"/>
      <c r="G29" s="739"/>
      <c r="H29" s="739"/>
      <c r="I29" s="739"/>
      <c r="J29" s="739"/>
      <c r="K29" s="739"/>
      <c r="L29" s="739"/>
      <c r="M29" s="739"/>
      <c r="N29" s="180"/>
      <c r="O29" s="626"/>
      <c r="P29" s="626"/>
      <c r="Q29" s="626"/>
      <c r="R29" s="626"/>
      <c r="S29" s="626"/>
      <c r="T29" s="626"/>
      <c r="U29" s="626"/>
      <c r="V29" s="626"/>
      <c r="W29" s="15"/>
      <c r="X29" s="194"/>
      <c r="Y29" s="194"/>
      <c r="Z29" s="15"/>
      <c r="AA29" s="653"/>
    </row>
    <row r="30" spans="1:29" ht="10.199999999999999" customHeight="1" x14ac:dyDescent="0.25">
      <c r="A30" s="59"/>
      <c r="B30" s="59"/>
      <c r="C30" s="510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180"/>
      <c r="O30" s="1211"/>
      <c r="P30" s="1211"/>
      <c r="Q30" s="1211"/>
      <c r="R30" s="1211"/>
      <c r="S30" s="1211"/>
      <c r="T30" s="1211"/>
      <c r="U30" s="1211"/>
      <c r="V30" s="1211"/>
      <c r="W30" s="15"/>
      <c r="X30" s="194"/>
      <c r="Y30" s="194"/>
      <c r="Z30" s="15"/>
      <c r="AA30" s="653"/>
    </row>
    <row r="31" spans="1:29" ht="10.199999999999999" customHeight="1" x14ac:dyDescent="0.35">
      <c r="A31" s="59"/>
      <c r="B31" s="59"/>
      <c r="C31" s="188"/>
      <c r="D31" s="1266" t="s">
        <v>243</v>
      </c>
      <c r="E31" s="1267"/>
      <c r="F31" s="1267"/>
      <c r="G31" s="1267"/>
      <c r="H31" s="1267"/>
      <c r="I31" s="1267"/>
      <c r="J31" s="1267"/>
      <c r="K31" s="1267"/>
      <c r="L31" s="1267"/>
      <c r="M31" s="1267"/>
      <c r="N31" s="180"/>
      <c r="O31" s="1266" t="s">
        <v>244</v>
      </c>
      <c r="P31" s="1268"/>
      <c r="Q31" s="1268"/>
      <c r="R31" s="1268"/>
      <c r="S31" s="1268"/>
      <c r="T31" s="1268"/>
      <c r="U31" s="1268"/>
      <c r="V31" s="1268"/>
      <c r="W31" s="15"/>
      <c r="X31" s="194"/>
      <c r="Y31" s="194"/>
      <c r="Z31" s="15"/>
      <c r="AA31" s="653"/>
    </row>
    <row r="32" spans="1:29" ht="10.199999999999999" customHeight="1" x14ac:dyDescent="0.25">
      <c r="A32" s="59"/>
      <c r="B32" s="59"/>
      <c r="C32" s="191"/>
      <c r="D32" s="886"/>
      <c r="E32" s="886"/>
      <c r="F32" s="886"/>
      <c r="G32" s="886"/>
      <c r="H32" s="886"/>
      <c r="I32" s="886"/>
      <c r="J32" s="886"/>
      <c r="K32" s="886"/>
      <c r="L32" s="886"/>
      <c r="M32" s="886"/>
      <c r="N32" s="180"/>
      <c r="O32" s="1269"/>
      <c r="P32" s="1269"/>
      <c r="Q32" s="1269"/>
      <c r="R32" s="1269"/>
      <c r="S32" s="1269"/>
      <c r="T32" s="1269"/>
      <c r="U32" s="1269"/>
      <c r="V32" s="1269"/>
      <c r="W32" s="15"/>
      <c r="X32" s="194"/>
      <c r="Y32" s="194"/>
      <c r="Z32" s="15"/>
      <c r="AA32" s="653"/>
      <c r="AB32" s="185"/>
      <c r="AC32" s="185"/>
    </row>
    <row r="33" spans="1:27" ht="10.199999999999999" customHeight="1" x14ac:dyDescent="0.35">
      <c r="A33" s="59"/>
      <c r="B33" s="59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0"/>
      <c r="N33" s="180"/>
      <c r="O33" s="180"/>
      <c r="P33" s="180"/>
      <c r="Q33" s="180"/>
      <c r="R33" s="180"/>
      <c r="S33" s="180"/>
      <c r="T33" s="180"/>
      <c r="U33" s="194"/>
      <c r="V33" s="194"/>
      <c r="W33" s="15"/>
      <c r="X33" s="194"/>
      <c r="Y33" s="194"/>
      <c r="Z33" s="15"/>
      <c r="AA33" s="653"/>
    </row>
    <row r="34" spans="1:27" ht="10.199999999999999" customHeight="1" x14ac:dyDescent="0.35">
      <c r="A34" s="59"/>
      <c r="B34" s="59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0"/>
      <c r="N34" s="180"/>
      <c r="O34" s="180"/>
      <c r="P34" s="180"/>
      <c r="Q34" s="180"/>
      <c r="R34" s="180"/>
      <c r="S34" s="180"/>
      <c r="T34" s="180"/>
      <c r="U34" s="194"/>
      <c r="V34" s="194"/>
      <c r="W34" s="15"/>
      <c r="X34" s="194"/>
      <c r="Y34" s="194"/>
      <c r="Z34" s="15"/>
      <c r="AA34" s="653"/>
    </row>
    <row r="35" spans="1:27" ht="10.199999999999999" customHeight="1" x14ac:dyDescent="0.25">
      <c r="A35" s="59"/>
      <c r="B35" s="59"/>
      <c r="C35" s="696" t="s">
        <v>245</v>
      </c>
      <c r="D35" s="1046"/>
      <c r="E35" s="739"/>
      <c r="F35" s="739"/>
      <c r="G35" s="739"/>
      <c r="H35" s="739"/>
      <c r="I35" s="739"/>
      <c r="J35" s="739"/>
      <c r="K35" s="739"/>
      <c r="L35" s="739"/>
      <c r="M35" s="739"/>
      <c r="N35" s="180"/>
      <c r="O35" s="1046"/>
      <c r="P35" s="626"/>
      <c r="Q35" s="626"/>
      <c r="R35" s="626"/>
      <c r="S35" s="626"/>
      <c r="T35" s="626"/>
      <c r="U35" s="626"/>
      <c r="V35" s="626"/>
      <c r="W35" s="15"/>
      <c r="X35" s="194"/>
      <c r="Y35" s="194"/>
      <c r="Z35" s="15"/>
      <c r="AA35" s="653"/>
    </row>
    <row r="36" spans="1:27" ht="10.199999999999999" customHeight="1" x14ac:dyDescent="0.25">
      <c r="A36" s="59"/>
      <c r="B36" s="59"/>
      <c r="C36" s="510"/>
      <c r="D36" s="739"/>
      <c r="E36" s="739"/>
      <c r="F36" s="739"/>
      <c r="G36" s="739"/>
      <c r="H36" s="739"/>
      <c r="I36" s="739"/>
      <c r="J36" s="739"/>
      <c r="K36" s="739"/>
      <c r="L36" s="739"/>
      <c r="M36" s="739"/>
      <c r="N36" s="180"/>
      <c r="O36" s="626"/>
      <c r="P36" s="626"/>
      <c r="Q36" s="626"/>
      <c r="R36" s="626"/>
      <c r="S36" s="626"/>
      <c r="T36" s="626"/>
      <c r="U36" s="626"/>
      <c r="V36" s="626"/>
      <c r="W36" s="15"/>
      <c r="X36" s="194"/>
      <c r="Y36" s="194"/>
      <c r="Z36" s="15"/>
      <c r="AA36" s="653"/>
    </row>
    <row r="37" spans="1:27" ht="10.199999999999999" customHeight="1" x14ac:dyDescent="0.25">
      <c r="A37" s="59"/>
      <c r="B37" s="59"/>
      <c r="C37" s="510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180"/>
      <c r="O37" s="1211"/>
      <c r="P37" s="1211"/>
      <c r="Q37" s="1211"/>
      <c r="R37" s="1211"/>
      <c r="S37" s="1211"/>
      <c r="T37" s="1211"/>
      <c r="U37" s="1211"/>
      <c r="V37" s="1211"/>
      <c r="W37" s="15"/>
      <c r="X37" s="194"/>
      <c r="Y37" s="194"/>
      <c r="Z37" s="15"/>
      <c r="AA37" s="653"/>
    </row>
    <row r="38" spans="1:27" ht="10.199999999999999" customHeight="1" x14ac:dyDescent="0.35">
      <c r="A38" s="59"/>
      <c r="B38" s="59"/>
      <c r="C38" s="188"/>
      <c r="D38" s="1266" t="s">
        <v>243</v>
      </c>
      <c r="E38" s="1267"/>
      <c r="F38" s="1267"/>
      <c r="G38" s="1267"/>
      <c r="H38" s="1267"/>
      <c r="I38" s="1267"/>
      <c r="J38" s="1267"/>
      <c r="K38" s="1267"/>
      <c r="L38" s="1267"/>
      <c r="M38" s="1267"/>
      <c r="N38" s="180"/>
      <c r="O38" s="1266" t="s">
        <v>244</v>
      </c>
      <c r="P38" s="1268"/>
      <c r="Q38" s="1268"/>
      <c r="R38" s="1268"/>
      <c r="S38" s="1268"/>
      <c r="T38" s="1268"/>
      <c r="U38" s="1268"/>
      <c r="V38" s="1268"/>
      <c r="W38" s="15"/>
      <c r="X38" s="194"/>
      <c r="Y38" s="194"/>
      <c r="Z38" s="15"/>
      <c r="AA38" s="653"/>
    </row>
    <row r="39" spans="1:27" ht="10.199999999999999" customHeight="1" x14ac:dyDescent="0.25">
      <c r="A39" s="59"/>
      <c r="B39" s="59"/>
      <c r="C39" s="191"/>
      <c r="D39" s="886"/>
      <c r="E39" s="886"/>
      <c r="F39" s="886"/>
      <c r="G39" s="886"/>
      <c r="H39" s="886"/>
      <c r="I39" s="886"/>
      <c r="J39" s="886"/>
      <c r="K39" s="886"/>
      <c r="L39" s="886"/>
      <c r="M39" s="886"/>
      <c r="N39" s="180"/>
      <c r="O39" s="1269"/>
      <c r="P39" s="1269"/>
      <c r="Q39" s="1269"/>
      <c r="R39" s="1269"/>
      <c r="S39" s="1269"/>
      <c r="T39" s="1269"/>
      <c r="U39" s="1269"/>
      <c r="V39" s="1269"/>
      <c r="W39" s="15"/>
      <c r="X39" s="194"/>
      <c r="Y39" s="194"/>
      <c r="Z39" s="15"/>
      <c r="AA39" s="653"/>
    </row>
    <row r="40" spans="1:27" ht="10.199999999999999" customHeight="1" x14ac:dyDescent="0.35">
      <c r="A40" s="59"/>
      <c r="B40" s="59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0"/>
      <c r="N40" s="180"/>
      <c r="O40" s="180"/>
      <c r="P40" s="180"/>
      <c r="Q40" s="180"/>
      <c r="R40" s="180"/>
      <c r="S40" s="180"/>
      <c r="T40" s="180"/>
      <c r="U40" s="194"/>
      <c r="V40" s="194"/>
      <c r="W40" s="15"/>
      <c r="X40" s="194"/>
      <c r="Y40" s="194"/>
      <c r="Z40" s="15"/>
      <c r="AA40" s="653"/>
    </row>
    <row r="41" spans="1:27" ht="10.199999999999999" customHeight="1" x14ac:dyDescent="0.35">
      <c r="A41" s="59"/>
      <c r="B41" s="59"/>
      <c r="C41" s="191"/>
      <c r="D41" s="188"/>
      <c r="E41" s="188"/>
      <c r="F41" s="188"/>
      <c r="G41" s="188"/>
      <c r="H41" s="188"/>
      <c r="I41" s="188"/>
      <c r="J41" s="188"/>
      <c r="K41" s="188"/>
      <c r="L41" s="188"/>
      <c r="M41" s="180"/>
      <c r="N41" s="180"/>
      <c r="O41" s="180"/>
      <c r="P41" s="180"/>
      <c r="Q41" s="180"/>
      <c r="R41" s="180"/>
      <c r="S41" s="180"/>
      <c r="T41" s="180"/>
      <c r="U41" s="180"/>
      <c r="V41" s="194"/>
      <c r="W41" s="15"/>
      <c r="X41" s="194"/>
      <c r="Y41" s="194"/>
      <c r="Z41" s="15"/>
      <c r="AA41" s="653"/>
    </row>
    <row r="42" spans="1:27" ht="10.199999999999999" customHeight="1" x14ac:dyDescent="0.35">
      <c r="A42" s="59"/>
      <c r="B42" s="59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0"/>
      <c r="N42" s="180"/>
      <c r="O42" s="180"/>
      <c r="P42" s="180"/>
      <c r="Q42" s="180"/>
      <c r="R42" s="180"/>
      <c r="S42" s="180"/>
      <c r="T42" s="180"/>
      <c r="U42" s="194"/>
      <c r="V42" s="194"/>
      <c r="W42" s="15"/>
      <c r="X42" s="194"/>
      <c r="Y42" s="194"/>
      <c r="Z42" s="15"/>
      <c r="AA42" s="653"/>
    </row>
    <row r="43" spans="1:27" ht="10.199999999999999" customHeight="1" x14ac:dyDescent="0.35">
      <c r="A43" s="59"/>
      <c r="B43" s="59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0"/>
      <c r="N43" s="180"/>
      <c r="O43" s="180"/>
      <c r="P43" s="180"/>
      <c r="Q43" s="180"/>
      <c r="R43" s="180"/>
      <c r="S43" s="180"/>
      <c r="T43" s="180"/>
      <c r="U43" s="194"/>
      <c r="V43" s="194"/>
      <c r="W43" s="15"/>
      <c r="X43" s="194"/>
      <c r="Y43" s="194"/>
      <c r="Z43" s="15"/>
      <c r="AA43" s="653"/>
    </row>
    <row r="44" spans="1:27" ht="10.199999999999999" customHeight="1" x14ac:dyDescent="0.35">
      <c r="A44" s="59"/>
      <c r="B44" s="59"/>
      <c r="C44" s="191"/>
      <c r="D44" s="188"/>
      <c r="E44" s="188"/>
      <c r="F44" s="188"/>
      <c r="G44" s="188"/>
      <c r="H44" s="188"/>
      <c r="I44" s="188"/>
      <c r="J44" s="188"/>
      <c r="K44" s="188"/>
      <c r="L44" s="188"/>
      <c r="M44" s="180"/>
      <c r="N44" s="180"/>
      <c r="O44" s="180"/>
      <c r="P44" s="180"/>
      <c r="Q44" s="180"/>
      <c r="R44" s="180"/>
      <c r="S44" s="180"/>
      <c r="T44" s="180"/>
      <c r="U44" s="180"/>
      <c r="V44" s="194"/>
      <c r="W44" s="15"/>
      <c r="X44" s="194"/>
      <c r="Y44" s="194"/>
      <c r="Z44" s="15"/>
      <c r="AA44" s="653"/>
    </row>
    <row r="45" spans="1:27" ht="10.199999999999999" customHeight="1" x14ac:dyDescent="0.35">
      <c r="A45" s="59"/>
      <c r="B45" s="59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0"/>
      <c r="N45" s="180"/>
      <c r="O45" s="180"/>
      <c r="P45" s="180"/>
      <c r="Q45" s="180"/>
      <c r="R45" s="180"/>
      <c r="S45" s="180"/>
      <c r="T45" s="180"/>
      <c r="U45" s="194"/>
      <c r="V45" s="194"/>
      <c r="W45" s="15"/>
      <c r="X45" s="194"/>
      <c r="Y45" s="194"/>
      <c r="Z45" s="15"/>
      <c r="AA45" s="653"/>
    </row>
    <row r="46" spans="1:27" ht="10.199999999999999" customHeight="1" x14ac:dyDescent="0.35">
      <c r="A46" s="59"/>
      <c r="B46" s="59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0"/>
      <c r="N46" s="180"/>
      <c r="O46" s="180"/>
      <c r="P46" s="180"/>
      <c r="Q46" s="180"/>
      <c r="R46" s="180"/>
      <c r="S46" s="180"/>
      <c r="T46" s="180"/>
      <c r="U46" s="194"/>
      <c r="V46" s="194"/>
      <c r="W46" s="15"/>
      <c r="X46" s="194"/>
      <c r="Y46" s="194"/>
      <c r="Z46" s="15"/>
      <c r="AA46" s="653"/>
    </row>
    <row r="47" spans="1:27" ht="10.199999999999999" customHeight="1" x14ac:dyDescent="0.25">
      <c r="A47" s="59"/>
      <c r="B47" s="953" t="s">
        <v>246</v>
      </c>
      <c r="C47" s="513"/>
      <c r="D47" s="513"/>
      <c r="E47" s="513"/>
      <c r="F47" s="513"/>
      <c r="G47" s="513"/>
      <c r="H47" s="1271"/>
      <c r="I47" s="1272"/>
      <c r="J47" s="1272"/>
      <c r="K47" s="1272"/>
      <c r="L47" s="1272"/>
      <c r="M47" s="1272"/>
      <c r="N47" s="1272"/>
      <c r="O47" s="1272"/>
      <c r="P47" s="1272"/>
      <c r="Q47" s="1272"/>
      <c r="R47" s="1272"/>
      <c r="S47" s="1272"/>
      <c r="T47" s="194"/>
      <c r="U47" s="194"/>
      <c r="V47" s="194"/>
      <c r="W47" s="15"/>
      <c r="X47" s="194"/>
      <c r="Y47" s="194"/>
      <c r="Z47" s="15"/>
      <c r="AA47" s="653"/>
    </row>
    <row r="48" spans="1:27" ht="10.199999999999999" customHeight="1" x14ac:dyDescent="0.25">
      <c r="A48" s="59"/>
      <c r="B48" s="513"/>
      <c r="C48" s="513"/>
      <c r="D48" s="513"/>
      <c r="E48" s="513"/>
      <c r="F48" s="513"/>
      <c r="G48" s="513"/>
      <c r="H48" s="1272"/>
      <c r="I48" s="1272"/>
      <c r="J48" s="1272"/>
      <c r="K48" s="1272"/>
      <c r="L48" s="1272"/>
      <c r="M48" s="1272"/>
      <c r="N48" s="1272"/>
      <c r="O48" s="1272"/>
      <c r="P48" s="1272"/>
      <c r="Q48" s="1272"/>
      <c r="R48" s="1272"/>
      <c r="S48" s="1272"/>
      <c r="T48" s="180"/>
      <c r="U48" s="180"/>
      <c r="V48" s="186"/>
      <c r="W48" s="15"/>
      <c r="X48" s="194"/>
      <c r="Y48" s="194"/>
      <c r="Z48" s="15"/>
      <c r="AA48" s="653"/>
    </row>
    <row r="49" spans="1:27" ht="10.199999999999999" customHeight="1" x14ac:dyDescent="0.25">
      <c r="A49" s="59"/>
      <c r="B49" s="513"/>
      <c r="C49" s="513"/>
      <c r="D49" s="513"/>
      <c r="E49" s="513"/>
      <c r="F49" s="513"/>
      <c r="G49" s="513"/>
      <c r="H49" s="1273"/>
      <c r="I49" s="1273"/>
      <c r="J49" s="1273"/>
      <c r="K49" s="1273"/>
      <c r="L49" s="1273"/>
      <c r="M49" s="1273"/>
      <c r="N49" s="1273"/>
      <c r="O49" s="1273"/>
      <c r="P49" s="1273"/>
      <c r="Q49" s="1273"/>
      <c r="R49" s="1273"/>
      <c r="S49" s="1273"/>
      <c r="T49" s="180"/>
      <c r="U49" s="186"/>
      <c r="V49" s="186"/>
      <c r="W49" s="15"/>
      <c r="X49" s="194"/>
      <c r="Y49" s="194"/>
      <c r="Z49" s="15"/>
      <c r="AA49" s="653"/>
    </row>
    <row r="50" spans="1:27" ht="10.199999999999999" customHeight="1" x14ac:dyDescent="0.35">
      <c r="A50" s="59"/>
      <c r="B50" s="193"/>
      <c r="C50" s="188"/>
      <c r="D50" s="188"/>
      <c r="E50" s="188"/>
      <c r="F50" s="188"/>
      <c r="G50" s="188"/>
      <c r="H50" s="188"/>
      <c r="I50" s="1215" t="s">
        <v>241</v>
      </c>
      <c r="J50" s="886"/>
      <c r="K50" s="886"/>
      <c r="L50" s="886"/>
      <c r="M50" s="886"/>
      <c r="N50" s="886"/>
      <c r="O50" s="886"/>
      <c r="P50" s="886"/>
      <c r="Q50" s="886"/>
      <c r="R50" s="886"/>
      <c r="S50" s="886"/>
      <c r="T50" s="180"/>
      <c r="U50" s="186"/>
      <c r="V50" s="186"/>
      <c r="W50" s="15"/>
      <c r="X50" s="194"/>
      <c r="Y50" s="194"/>
      <c r="Z50" s="15"/>
      <c r="AA50" s="653"/>
    </row>
    <row r="51" spans="1:27" ht="10.199999999999999" customHeight="1" x14ac:dyDescent="0.35">
      <c r="A51" s="59"/>
      <c r="B51" s="59"/>
      <c r="C51" s="191"/>
      <c r="D51" s="188"/>
      <c r="E51" s="188"/>
      <c r="F51" s="188"/>
      <c r="G51" s="188"/>
      <c r="H51" s="188"/>
      <c r="I51" s="1270"/>
      <c r="J51" s="1270"/>
      <c r="K51" s="1270"/>
      <c r="L51" s="1270"/>
      <c r="M51" s="1270"/>
      <c r="N51" s="1270"/>
      <c r="O51" s="1270"/>
      <c r="P51" s="1270"/>
      <c r="Q51" s="1270"/>
      <c r="R51" s="1270"/>
      <c r="S51" s="1270"/>
      <c r="T51" s="180"/>
      <c r="U51" s="180"/>
      <c r="V51" s="194"/>
      <c r="W51" s="15"/>
      <c r="X51" s="194"/>
      <c r="Y51" s="194"/>
      <c r="Z51" s="15"/>
      <c r="AA51" s="653"/>
    </row>
    <row r="52" spans="1:27" ht="10.199999999999999" customHeight="1" x14ac:dyDescent="0.35">
      <c r="A52" s="59"/>
      <c r="B52" s="59"/>
      <c r="C52" s="188"/>
      <c r="D52" s="188"/>
      <c r="E52" s="188"/>
      <c r="F52" s="188"/>
      <c r="G52" s="188"/>
      <c r="H52" s="188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80"/>
      <c r="U52" s="194"/>
      <c r="V52" s="194"/>
      <c r="W52" s="15"/>
      <c r="X52" s="194"/>
      <c r="Y52" s="194"/>
      <c r="Z52" s="15"/>
      <c r="AA52" s="653"/>
    </row>
    <row r="53" spans="1:27" ht="10.199999999999999" customHeight="1" x14ac:dyDescent="0.25">
      <c r="A53" s="59"/>
      <c r="B53" s="59"/>
      <c r="C53" s="696" t="s">
        <v>242</v>
      </c>
      <c r="D53" s="1046"/>
      <c r="E53" s="739"/>
      <c r="F53" s="739"/>
      <c r="G53" s="739"/>
      <c r="H53" s="739"/>
      <c r="I53" s="739"/>
      <c r="J53" s="739"/>
      <c r="K53" s="739"/>
      <c r="L53" s="739"/>
      <c r="M53" s="739"/>
      <c r="N53" s="180"/>
      <c r="O53" s="1046"/>
      <c r="P53" s="626"/>
      <c r="Q53" s="626"/>
      <c r="R53" s="626"/>
      <c r="S53" s="626"/>
      <c r="T53" s="626"/>
      <c r="U53" s="626"/>
      <c r="V53" s="626"/>
      <c r="W53" s="15"/>
      <c r="X53" s="194"/>
      <c r="Y53" s="194"/>
      <c r="Z53" s="15"/>
      <c r="AA53" s="653"/>
    </row>
    <row r="54" spans="1:27" ht="10.199999999999999" customHeight="1" x14ac:dyDescent="0.25">
      <c r="A54" s="59"/>
      <c r="B54" s="59"/>
      <c r="C54" s="510"/>
      <c r="D54" s="739"/>
      <c r="E54" s="739"/>
      <c r="F54" s="739"/>
      <c r="G54" s="739"/>
      <c r="H54" s="739"/>
      <c r="I54" s="739"/>
      <c r="J54" s="739"/>
      <c r="K54" s="739"/>
      <c r="L54" s="739"/>
      <c r="M54" s="739"/>
      <c r="N54" s="180"/>
      <c r="O54" s="626"/>
      <c r="P54" s="626"/>
      <c r="Q54" s="626"/>
      <c r="R54" s="626"/>
      <c r="S54" s="626"/>
      <c r="T54" s="626"/>
      <c r="U54" s="626"/>
      <c r="V54" s="626"/>
      <c r="W54" s="194"/>
      <c r="X54" s="194"/>
      <c r="Y54" s="194"/>
      <c r="Z54" s="15"/>
      <c r="AA54" s="653"/>
    </row>
    <row r="55" spans="1:27" ht="10.199999999999999" customHeight="1" x14ac:dyDescent="0.25">
      <c r="A55" s="59"/>
      <c r="B55" s="59"/>
      <c r="C55" s="510"/>
      <c r="D55" s="741"/>
      <c r="E55" s="741"/>
      <c r="F55" s="741"/>
      <c r="G55" s="741"/>
      <c r="H55" s="741"/>
      <c r="I55" s="741"/>
      <c r="J55" s="741"/>
      <c r="K55" s="741"/>
      <c r="L55" s="741"/>
      <c r="M55" s="741"/>
      <c r="N55" s="180"/>
      <c r="O55" s="1211"/>
      <c r="P55" s="1211"/>
      <c r="Q55" s="1211"/>
      <c r="R55" s="1211"/>
      <c r="S55" s="1211"/>
      <c r="T55" s="1211"/>
      <c r="U55" s="1211"/>
      <c r="V55" s="1211"/>
      <c r="W55" s="194"/>
      <c r="X55" s="194"/>
      <c r="Y55" s="194"/>
      <c r="Z55" s="15"/>
      <c r="AA55" s="653"/>
    </row>
    <row r="56" spans="1:27" ht="10.199999999999999" customHeight="1" x14ac:dyDescent="0.35">
      <c r="A56" s="59"/>
      <c r="B56" s="59"/>
      <c r="C56" s="188"/>
      <c r="D56" s="1266" t="s">
        <v>243</v>
      </c>
      <c r="E56" s="1267"/>
      <c r="F56" s="1267"/>
      <c r="G56" s="1267"/>
      <c r="H56" s="1267"/>
      <c r="I56" s="1267"/>
      <c r="J56" s="1267"/>
      <c r="K56" s="1267"/>
      <c r="L56" s="1267"/>
      <c r="M56" s="1267"/>
      <c r="N56" s="180"/>
      <c r="O56" s="1266" t="s">
        <v>244</v>
      </c>
      <c r="P56" s="1268"/>
      <c r="Q56" s="1268"/>
      <c r="R56" s="1268"/>
      <c r="S56" s="1268"/>
      <c r="T56" s="1268"/>
      <c r="U56" s="1268"/>
      <c r="V56" s="1268"/>
      <c r="W56" s="194"/>
      <c r="X56" s="194"/>
      <c r="Y56" s="194"/>
      <c r="Z56" s="15"/>
      <c r="AA56" s="653"/>
    </row>
    <row r="57" spans="1:27" ht="10.199999999999999" customHeight="1" x14ac:dyDescent="0.25">
      <c r="A57" s="59"/>
      <c r="B57" s="59"/>
      <c r="C57" s="191"/>
      <c r="D57" s="886"/>
      <c r="E57" s="886"/>
      <c r="F57" s="886"/>
      <c r="G57" s="886"/>
      <c r="H57" s="886"/>
      <c r="I57" s="886"/>
      <c r="J57" s="886"/>
      <c r="K57" s="886"/>
      <c r="L57" s="886"/>
      <c r="M57" s="886"/>
      <c r="N57" s="180"/>
      <c r="O57" s="1269"/>
      <c r="P57" s="1269"/>
      <c r="Q57" s="1269"/>
      <c r="R57" s="1269"/>
      <c r="S57" s="1269"/>
      <c r="T57" s="1269"/>
      <c r="U57" s="1269"/>
      <c r="V57" s="1269"/>
      <c r="W57" s="194"/>
      <c r="X57" s="194"/>
      <c r="Y57" s="194"/>
      <c r="Z57" s="15"/>
      <c r="AA57" s="653"/>
    </row>
    <row r="58" spans="1:27" ht="10.199999999999999" customHeight="1" x14ac:dyDescent="0.35">
      <c r="A58" s="59"/>
      <c r="B58" s="59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0"/>
      <c r="N58" s="180"/>
      <c r="O58" s="180"/>
      <c r="P58" s="180"/>
      <c r="Q58" s="180"/>
      <c r="R58" s="180"/>
      <c r="S58" s="180"/>
      <c r="T58" s="180"/>
      <c r="U58" s="194"/>
      <c r="V58" s="194"/>
      <c r="W58" s="194"/>
      <c r="X58" s="194"/>
      <c r="Y58" s="194"/>
      <c r="Z58" s="15"/>
      <c r="AA58" s="653"/>
    </row>
    <row r="59" spans="1:27" ht="10.199999999999999" customHeight="1" x14ac:dyDescent="0.35">
      <c r="A59" s="59"/>
      <c r="B59" s="59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0"/>
      <c r="N59" s="180"/>
      <c r="O59" s="180"/>
      <c r="P59" s="180"/>
      <c r="Q59" s="180"/>
      <c r="R59" s="180"/>
      <c r="S59" s="180"/>
      <c r="T59" s="180"/>
      <c r="U59" s="194"/>
      <c r="V59" s="194"/>
      <c r="W59" s="194"/>
      <c r="X59" s="194"/>
      <c r="Y59" s="194"/>
      <c r="Z59" s="15"/>
      <c r="AA59" s="653"/>
    </row>
    <row r="60" spans="1:27" ht="10.199999999999999" customHeight="1" x14ac:dyDescent="0.25">
      <c r="A60" s="59"/>
      <c r="B60" s="59"/>
      <c r="C60" s="696" t="s">
        <v>245</v>
      </c>
      <c r="D60" s="1046"/>
      <c r="E60" s="739"/>
      <c r="F60" s="739"/>
      <c r="G60" s="739"/>
      <c r="H60" s="739"/>
      <c r="I60" s="739"/>
      <c r="J60" s="739"/>
      <c r="K60" s="739"/>
      <c r="L60" s="739"/>
      <c r="M60" s="739"/>
      <c r="N60" s="180"/>
      <c r="O60" s="1046"/>
      <c r="P60" s="626"/>
      <c r="Q60" s="626"/>
      <c r="R60" s="626"/>
      <c r="S60" s="626"/>
      <c r="T60" s="626"/>
      <c r="U60" s="626"/>
      <c r="V60" s="626"/>
      <c r="W60" s="194"/>
      <c r="X60" s="194"/>
      <c r="Y60" s="194"/>
      <c r="Z60" s="15"/>
      <c r="AA60" s="653"/>
    </row>
    <row r="61" spans="1:27" ht="10.199999999999999" customHeight="1" x14ac:dyDescent="0.25">
      <c r="A61" s="59"/>
      <c r="B61" s="59"/>
      <c r="C61" s="510"/>
      <c r="D61" s="739"/>
      <c r="E61" s="739"/>
      <c r="F61" s="739"/>
      <c r="G61" s="739"/>
      <c r="H61" s="739"/>
      <c r="I61" s="739"/>
      <c r="J61" s="739"/>
      <c r="K61" s="739"/>
      <c r="L61" s="739"/>
      <c r="M61" s="739"/>
      <c r="N61" s="180"/>
      <c r="O61" s="626"/>
      <c r="P61" s="626"/>
      <c r="Q61" s="626"/>
      <c r="R61" s="626"/>
      <c r="S61" s="626"/>
      <c r="T61" s="626"/>
      <c r="U61" s="626"/>
      <c r="V61" s="626"/>
      <c r="W61" s="194"/>
      <c r="X61" s="194"/>
      <c r="Y61" s="194"/>
      <c r="Z61" s="15"/>
      <c r="AA61" s="653"/>
    </row>
    <row r="62" spans="1:27" ht="10.199999999999999" customHeight="1" x14ac:dyDescent="0.25">
      <c r="A62" s="59"/>
      <c r="B62" s="59"/>
      <c r="C62" s="510"/>
      <c r="D62" s="741"/>
      <c r="E62" s="741"/>
      <c r="F62" s="741"/>
      <c r="G62" s="741"/>
      <c r="H62" s="741"/>
      <c r="I62" s="741"/>
      <c r="J62" s="741"/>
      <c r="K62" s="741"/>
      <c r="L62" s="741"/>
      <c r="M62" s="741"/>
      <c r="N62" s="180"/>
      <c r="O62" s="1211"/>
      <c r="P62" s="1211"/>
      <c r="Q62" s="1211"/>
      <c r="R62" s="1211"/>
      <c r="S62" s="1211"/>
      <c r="T62" s="1211"/>
      <c r="U62" s="1211"/>
      <c r="V62" s="1211"/>
      <c r="W62" s="194"/>
      <c r="X62" s="194"/>
      <c r="Y62" s="194"/>
      <c r="Z62" s="15"/>
      <c r="AA62" s="653"/>
    </row>
    <row r="63" spans="1:27" ht="10.199999999999999" customHeight="1" x14ac:dyDescent="0.35">
      <c r="A63" s="59"/>
      <c r="B63" s="59"/>
      <c r="C63" s="188"/>
      <c r="D63" s="1266" t="s">
        <v>243</v>
      </c>
      <c r="E63" s="1267"/>
      <c r="F63" s="1267"/>
      <c r="G63" s="1267"/>
      <c r="H63" s="1267"/>
      <c r="I63" s="1267"/>
      <c r="J63" s="1267"/>
      <c r="K63" s="1267"/>
      <c r="L63" s="1267"/>
      <c r="M63" s="1267"/>
      <c r="N63" s="180"/>
      <c r="O63" s="1266" t="s">
        <v>244</v>
      </c>
      <c r="P63" s="1268"/>
      <c r="Q63" s="1268"/>
      <c r="R63" s="1268"/>
      <c r="S63" s="1268"/>
      <c r="T63" s="1268"/>
      <c r="U63" s="1268"/>
      <c r="V63" s="1268"/>
      <c r="W63" s="194"/>
      <c r="X63" s="194"/>
      <c r="Y63" s="194"/>
      <c r="Z63" s="15"/>
      <c r="AA63" s="653"/>
    </row>
    <row r="64" spans="1:27" ht="10.199999999999999" customHeight="1" x14ac:dyDescent="0.25">
      <c r="A64" s="59"/>
      <c r="B64" s="59"/>
      <c r="C64" s="191"/>
      <c r="D64" s="886"/>
      <c r="E64" s="886"/>
      <c r="F64" s="886"/>
      <c r="G64" s="886"/>
      <c r="H64" s="886"/>
      <c r="I64" s="886"/>
      <c r="J64" s="886"/>
      <c r="K64" s="886"/>
      <c r="L64" s="886"/>
      <c r="M64" s="886"/>
      <c r="N64" s="180"/>
      <c r="O64" s="1269"/>
      <c r="P64" s="1269"/>
      <c r="Q64" s="1269"/>
      <c r="R64" s="1269"/>
      <c r="S64" s="1269"/>
      <c r="T64" s="1269"/>
      <c r="U64" s="1269"/>
      <c r="V64" s="1269"/>
      <c r="W64" s="194"/>
      <c r="X64" s="194"/>
      <c r="Y64" s="194"/>
      <c r="Z64" s="15"/>
      <c r="AA64" s="653"/>
    </row>
    <row r="65" spans="1:38" ht="10.199999999999999" customHeight="1" x14ac:dyDescent="0.35">
      <c r="A65" s="59"/>
      <c r="B65" s="59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0"/>
      <c r="N65" s="180"/>
      <c r="O65" s="180"/>
      <c r="P65" s="180"/>
      <c r="Q65" s="180"/>
      <c r="R65" s="180"/>
      <c r="S65" s="180"/>
      <c r="T65" s="180"/>
      <c r="U65" s="194"/>
      <c r="V65" s="194"/>
      <c r="W65" s="194"/>
      <c r="X65" s="194"/>
      <c r="Y65" s="194"/>
      <c r="Z65" s="15"/>
      <c r="AA65" s="653"/>
    </row>
    <row r="66" spans="1:38" ht="10.199999999999999" customHeight="1" x14ac:dyDescent="0.35">
      <c r="A66" s="59"/>
      <c r="B66" s="59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0"/>
      <c r="N66" s="180"/>
      <c r="O66" s="180"/>
      <c r="P66" s="180"/>
      <c r="Q66" s="180"/>
      <c r="R66" s="180"/>
      <c r="S66" s="180"/>
      <c r="T66" s="180"/>
      <c r="U66" s="194"/>
      <c r="V66" s="194"/>
      <c r="W66" s="194"/>
      <c r="X66" s="194"/>
      <c r="Y66" s="194"/>
      <c r="Z66" s="15"/>
      <c r="AA66" s="653"/>
    </row>
    <row r="67" spans="1:38" ht="10.199999999999999" customHeight="1" x14ac:dyDescent="0.35">
      <c r="A67" s="59"/>
      <c r="B67" s="59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0"/>
      <c r="N67" s="180"/>
      <c r="O67" s="180"/>
      <c r="P67" s="180"/>
      <c r="Q67" s="180"/>
      <c r="R67" s="180"/>
      <c r="S67" s="180"/>
      <c r="T67" s="180"/>
      <c r="U67" s="194"/>
      <c r="V67" s="194"/>
      <c r="W67" s="194"/>
      <c r="X67" s="194"/>
      <c r="Y67" s="194"/>
      <c r="Z67" s="15"/>
      <c r="AA67" s="653"/>
    </row>
    <row r="68" spans="1:38" ht="10.199999999999999" customHeight="1" x14ac:dyDescent="0.25">
      <c r="A68" s="59"/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61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5"/>
      <c r="AA68" s="653"/>
    </row>
    <row r="69" spans="1:38" ht="10.199999999999999" customHeight="1" x14ac:dyDescent="0.25">
      <c r="A69" s="59"/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5"/>
      <c r="AA69" s="653"/>
    </row>
    <row r="70" spans="1:38" ht="10.199999999999999" customHeight="1" x14ac:dyDescent="0.25">
      <c r="A70" s="193"/>
      <c r="B70" s="193"/>
      <c r="C70" s="182"/>
      <c r="D70" s="194"/>
      <c r="E70" s="194"/>
      <c r="F70" s="194"/>
      <c r="G70" s="194"/>
      <c r="H70" s="194"/>
      <c r="I70" s="182"/>
      <c r="J70" s="182"/>
      <c r="K70" s="194"/>
      <c r="L70" s="194"/>
      <c r="M70" s="194"/>
      <c r="N70" s="213"/>
      <c r="O70" s="214"/>
      <c r="P70" s="214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653"/>
    </row>
    <row r="71" spans="1:38" ht="10.199999999999999" customHeight="1" x14ac:dyDescent="0.25">
      <c r="A71" s="193"/>
      <c r="B71" s="193"/>
      <c r="C71" s="194"/>
      <c r="D71" s="194"/>
      <c r="E71" s="194"/>
      <c r="F71" s="194"/>
      <c r="G71" s="194"/>
      <c r="H71" s="194"/>
      <c r="I71" s="182"/>
      <c r="J71" s="194"/>
      <c r="K71" s="194"/>
      <c r="L71" s="194"/>
      <c r="M71" s="194"/>
      <c r="N71" s="214"/>
      <c r="O71" s="214"/>
      <c r="P71" s="214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653"/>
    </row>
    <row r="72" spans="1:38" ht="10.199999999999999" customHeight="1" x14ac:dyDescent="0.25">
      <c r="A72" s="193"/>
      <c r="B72" s="953" t="s">
        <v>247</v>
      </c>
      <c r="C72" s="513"/>
      <c r="D72" s="513"/>
      <c r="E72" s="513"/>
      <c r="F72" s="513"/>
      <c r="G72" s="513"/>
      <c r="H72" s="1271"/>
      <c r="I72" s="1272"/>
      <c r="J72" s="1272"/>
      <c r="K72" s="1272"/>
      <c r="L72" s="1272"/>
      <c r="M72" s="1272"/>
      <c r="N72" s="1272"/>
      <c r="O72" s="1272"/>
      <c r="P72" s="1272"/>
      <c r="Q72" s="1272"/>
      <c r="R72" s="1272"/>
      <c r="S72" s="1272"/>
      <c r="T72" s="194"/>
      <c r="U72" s="194"/>
      <c r="V72" s="194"/>
      <c r="W72" s="193"/>
      <c r="X72" s="193"/>
      <c r="Y72" s="193"/>
      <c r="Z72" s="193"/>
      <c r="AA72" s="653"/>
    </row>
    <row r="73" spans="1:38" ht="10.199999999999999" customHeight="1" x14ac:dyDescent="0.25">
      <c r="A73" s="193"/>
      <c r="B73" s="513"/>
      <c r="C73" s="513"/>
      <c r="D73" s="513"/>
      <c r="E73" s="513"/>
      <c r="F73" s="513"/>
      <c r="G73" s="513"/>
      <c r="H73" s="1272"/>
      <c r="I73" s="1272"/>
      <c r="J73" s="1272"/>
      <c r="K73" s="1272"/>
      <c r="L73" s="1272"/>
      <c r="M73" s="1272"/>
      <c r="N73" s="1272"/>
      <c r="O73" s="1272"/>
      <c r="P73" s="1272"/>
      <c r="Q73" s="1272"/>
      <c r="R73" s="1272"/>
      <c r="S73" s="1272"/>
      <c r="T73" s="180"/>
      <c r="U73" s="180"/>
      <c r="V73" s="186"/>
      <c r="W73" s="193"/>
      <c r="X73" s="193"/>
      <c r="Y73" s="193"/>
      <c r="Z73" s="193"/>
      <c r="AA73" s="653"/>
    </row>
    <row r="74" spans="1:38" ht="10.199999999999999" customHeight="1" x14ac:dyDescent="0.25">
      <c r="A74" s="193"/>
      <c r="B74" s="513"/>
      <c r="C74" s="513"/>
      <c r="D74" s="513"/>
      <c r="E74" s="513"/>
      <c r="F74" s="513"/>
      <c r="G74" s="513"/>
      <c r="H74" s="1273"/>
      <c r="I74" s="1273"/>
      <c r="J74" s="1273"/>
      <c r="K74" s="1273"/>
      <c r="L74" s="1273"/>
      <c r="M74" s="1273"/>
      <c r="N74" s="1273"/>
      <c r="O74" s="1273"/>
      <c r="P74" s="1273"/>
      <c r="Q74" s="1273"/>
      <c r="R74" s="1273"/>
      <c r="S74" s="1273"/>
      <c r="T74" s="180"/>
      <c r="U74" s="186"/>
      <c r="V74" s="186"/>
      <c r="W74" s="193"/>
      <c r="X74" s="193"/>
      <c r="Y74" s="193"/>
      <c r="Z74" s="193"/>
      <c r="AA74" s="653"/>
    </row>
    <row r="75" spans="1:38" ht="10.199999999999999" customHeight="1" x14ac:dyDescent="0.35">
      <c r="A75" s="193"/>
      <c r="B75" s="193"/>
      <c r="C75" s="188"/>
      <c r="D75" s="188"/>
      <c r="E75" s="188"/>
      <c r="F75" s="188"/>
      <c r="G75" s="188"/>
      <c r="H75" s="188"/>
      <c r="I75" s="1215" t="s">
        <v>241</v>
      </c>
      <c r="J75" s="886"/>
      <c r="K75" s="886"/>
      <c r="L75" s="886"/>
      <c r="M75" s="886"/>
      <c r="N75" s="886"/>
      <c r="O75" s="886"/>
      <c r="P75" s="886"/>
      <c r="Q75" s="886"/>
      <c r="R75" s="886"/>
      <c r="S75" s="886"/>
      <c r="T75" s="180"/>
      <c r="U75" s="186"/>
      <c r="V75" s="186"/>
      <c r="W75" s="193"/>
      <c r="X75" s="193"/>
      <c r="Y75" s="193"/>
      <c r="Z75" s="193"/>
      <c r="AA75" s="653"/>
    </row>
    <row r="76" spans="1:38" ht="10.199999999999999" customHeight="1" x14ac:dyDescent="0.35">
      <c r="A76" s="193"/>
      <c r="B76" s="59"/>
      <c r="C76" s="191"/>
      <c r="D76" s="188"/>
      <c r="E76" s="188"/>
      <c r="F76" s="188"/>
      <c r="G76" s="188"/>
      <c r="H76" s="188"/>
      <c r="I76" s="1270"/>
      <c r="J76" s="1270"/>
      <c r="K76" s="1270"/>
      <c r="L76" s="1270"/>
      <c r="M76" s="1270"/>
      <c r="N76" s="1270"/>
      <c r="O76" s="1270"/>
      <c r="P76" s="1270"/>
      <c r="Q76" s="1270"/>
      <c r="R76" s="1270"/>
      <c r="S76" s="1270"/>
      <c r="T76" s="180"/>
      <c r="U76" s="180"/>
      <c r="V76" s="194"/>
      <c r="W76" s="193"/>
      <c r="X76" s="193"/>
      <c r="Y76" s="193"/>
      <c r="Z76" s="193"/>
      <c r="AA76" s="653"/>
    </row>
    <row r="77" spans="1:38" ht="10.199999999999999" customHeight="1" x14ac:dyDescent="0.35">
      <c r="A77" s="193"/>
      <c r="B77" s="59"/>
      <c r="C77" s="188"/>
      <c r="D77" s="188"/>
      <c r="E77" s="188"/>
      <c r="F77" s="188"/>
      <c r="G77" s="188"/>
      <c r="H77" s="188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80"/>
      <c r="U77" s="194"/>
      <c r="V77" s="194"/>
      <c r="W77" s="193"/>
      <c r="X77" s="193"/>
      <c r="Y77" s="193"/>
      <c r="Z77" s="193"/>
      <c r="AA77" s="653"/>
      <c r="AB77" s="3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0.199999999999999" customHeight="1" x14ac:dyDescent="0.25">
      <c r="A78" s="193"/>
      <c r="B78" s="59"/>
      <c r="C78" s="696" t="s">
        <v>242</v>
      </c>
      <c r="D78" s="1046"/>
      <c r="E78" s="739"/>
      <c r="F78" s="739"/>
      <c r="G78" s="739"/>
      <c r="H78" s="739"/>
      <c r="I78" s="739"/>
      <c r="J78" s="739"/>
      <c r="K78" s="739"/>
      <c r="L78" s="739"/>
      <c r="M78" s="739"/>
      <c r="N78" s="180"/>
      <c r="O78" s="1046"/>
      <c r="P78" s="626"/>
      <c r="Q78" s="626"/>
      <c r="R78" s="626"/>
      <c r="S78" s="626"/>
      <c r="T78" s="626"/>
      <c r="U78" s="626"/>
      <c r="V78" s="626"/>
      <c r="W78" s="193"/>
      <c r="X78" s="193"/>
      <c r="Y78" s="193"/>
      <c r="Z78" s="193"/>
      <c r="AA78" s="653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0.199999999999999" customHeight="1" x14ac:dyDescent="0.25">
      <c r="A79" s="193"/>
      <c r="B79" s="59"/>
      <c r="C79" s="510"/>
      <c r="D79" s="739"/>
      <c r="E79" s="739"/>
      <c r="F79" s="739"/>
      <c r="G79" s="739"/>
      <c r="H79" s="739"/>
      <c r="I79" s="739"/>
      <c r="J79" s="739"/>
      <c r="K79" s="739"/>
      <c r="L79" s="739"/>
      <c r="M79" s="739"/>
      <c r="N79" s="180"/>
      <c r="O79" s="626"/>
      <c r="P79" s="626"/>
      <c r="Q79" s="626"/>
      <c r="R79" s="626"/>
      <c r="S79" s="626"/>
      <c r="T79" s="626"/>
      <c r="U79" s="626"/>
      <c r="V79" s="626"/>
      <c r="W79" s="193"/>
      <c r="X79" s="193"/>
      <c r="Y79" s="193"/>
      <c r="Z79" s="193"/>
      <c r="AA79" s="653"/>
      <c r="AB79" s="596"/>
      <c r="AC79" s="596"/>
      <c r="AD79" s="33"/>
      <c r="AE79" s="4"/>
      <c r="AF79" s="177"/>
      <c r="AG79" s="177"/>
      <c r="AH79" s="177"/>
      <c r="AI79" s="177"/>
      <c r="AJ79" s="4"/>
      <c r="AK79" s="4"/>
      <c r="AL79" s="4"/>
    </row>
    <row r="80" spans="1:38" ht="10.199999999999999" customHeight="1" x14ac:dyDescent="0.25">
      <c r="A80" s="193"/>
      <c r="B80" s="59"/>
      <c r="C80" s="510"/>
      <c r="D80" s="741"/>
      <c r="E80" s="741"/>
      <c r="F80" s="741"/>
      <c r="G80" s="741"/>
      <c r="H80" s="741"/>
      <c r="I80" s="741"/>
      <c r="J80" s="741"/>
      <c r="K80" s="741"/>
      <c r="L80" s="741"/>
      <c r="M80" s="741"/>
      <c r="N80" s="180"/>
      <c r="O80" s="1211"/>
      <c r="P80" s="1211"/>
      <c r="Q80" s="1211"/>
      <c r="R80" s="1211"/>
      <c r="S80" s="1211"/>
      <c r="T80" s="1211"/>
      <c r="U80" s="1211"/>
      <c r="V80" s="1211"/>
      <c r="W80" s="193"/>
      <c r="X80" s="193"/>
      <c r="Y80" s="193"/>
      <c r="Z80" s="193"/>
      <c r="AA80" s="653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10.199999999999999" customHeight="1" x14ac:dyDescent="0.35">
      <c r="A81" s="193"/>
      <c r="B81" s="59"/>
      <c r="C81" s="188"/>
      <c r="D81" s="1266" t="s">
        <v>243</v>
      </c>
      <c r="E81" s="1267"/>
      <c r="F81" s="1267"/>
      <c r="G81" s="1267"/>
      <c r="H81" s="1267"/>
      <c r="I81" s="1267"/>
      <c r="J81" s="1267"/>
      <c r="K81" s="1267"/>
      <c r="L81" s="1267"/>
      <c r="M81" s="1267"/>
      <c r="N81" s="180"/>
      <c r="O81" s="1266" t="s">
        <v>244</v>
      </c>
      <c r="P81" s="1268"/>
      <c r="Q81" s="1268"/>
      <c r="R81" s="1268"/>
      <c r="S81" s="1268"/>
      <c r="T81" s="1268"/>
      <c r="U81" s="1268"/>
      <c r="V81" s="1268"/>
      <c r="W81" s="194"/>
      <c r="X81" s="194"/>
      <c r="Y81" s="194"/>
      <c r="Z81" s="194"/>
      <c r="AA81" s="653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10.199999999999999" customHeight="1" x14ac:dyDescent="0.25">
      <c r="A82" s="193"/>
      <c r="B82" s="59"/>
      <c r="C82" s="191"/>
      <c r="D82" s="886"/>
      <c r="E82" s="886"/>
      <c r="F82" s="886"/>
      <c r="G82" s="886"/>
      <c r="H82" s="886"/>
      <c r="I82" s="886"/>
      <c r="J82" s="886"/>
      <c r="K82" s="886"/>
      <c r="L82" s="886"/>
      <c r="M82" s="886"/>
      <c r="N82" s="180"/>
      <c r="O82" s="1269"/>
      <c r="P82" s="1269"/>
      <c r="Q82" s="1269"/>
      <c r="R82" s="1269"/>
      <c r="S82" s="1269"/>
      <c r="T82" s="1269"/>
      <c r="U82" s="1269"/>
      <c r="V82" s="1269"/>
      <c r="W82" s="194"/>
      <c r="X82" s="194"/>
      <c r="Y82" s="194"/>
      <c r="Z82" s="194"/>
      <c r="AA82" s="653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0.199999999999999" customHeight="1" x14ac:dyDescent="0.35">
      <c r="A83" s="193"/>
      <c r="B83" s="59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0"/>
      <c r="N83" s="180"/>
      <c r="O83" s="180"/>
      <c r="P83" s="180"/>
      <c r="Q83" s="180"/>
      <c r="R83" s="180"/>
      <c r="S83" s="180"/>
      <c r="T83" s="180"/>
      <c r="U83" s="194"/>
      <c r="V83" s="194"/>
      <c r="W83" s="193"/>
      <c r="X83" s="193"/>
      <c r="Y83" s="193"/>
      <c r="Z83" s="193"/>
      <c r="AA83" s="653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0.199999999999999" customHeight="1" x14ac:dyDescent="0.35">
      <c r="A84" s="193"/>
      <c r="B84" s="59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0"/>
      <c r="N84" s="180"/>
      <c r="O84" s="180"/>
      <c r="P84" s="180"/>
      <c r="Q84" s="180"/>
      <c r="R84" s="180"/>
      <c r="S84" s="180"/>
      <c r="T84" s="180"/>
      <c r="U84" s="194"/>
      <c r="V84" s="194"/>
      <c r="W84" s="193"/>
      <c r="X84" s="193"/>
      <c r="Y84" s="193"/>
      <c r="Z84" s="193"/>
      <c r="AA84" s="653"/>
      <c r="AB84" s="4"/>
      <c r="AC84" s="4"/>
      <c r="AD84" s="19"/>
      <c r="AE84" s="4"/>
      <c r="AF84" s="4"/>
      <c r="AG84" s="4"/>
      <c r="AH84" s="4"/>
      <c r="AI84" s="4"/>
      <c r="AJ84" s="4"/>
      <c r="AK84" s="4"/>
      <c r="AL84" s="4"/>
    </row>
    <row r="85" spans="1:38" ht="10.199999999999999" customHeight="1" x14ac:dyDescent="0.25">
      <c r="A85" s="193"/>
      <c r="B85" s="59"/>
      <c r="C85" s="696" t="s">
        <v>245</v>
      </c>
      <c r="D85" s="1046"/>
      <c r="E85" s="739"/>
      <c r="F85" s="739"/>
      <c r="G85" s="739"/>
      <c r="H85" s="739"/>
      <c r="I85" s="739"/>
      <c r="J85" s="739"/>
      <c r="K85" s="739"/>
      <c r="L85" s="739"/>
      <c r="M85" s="739"/>
      <c r="N85" s="180"/>
      <c r="O85" s="1046"/>
      <c r="P85" s="626"/>
      <c r="Q85" s="626"/>
      <c r="R85" s="626"/>
      <c r="S85" s="626"/>
      <c r="T85" s="626"/>
      <c r="U85" s="626"/>
      <c r="V85" s="626"/>
      <c r="W85" s="193"/>
      <c r="X85" s="193"/>
      <c r="Y85" s="193"/>
      <c r="Z85" s="193"/>
      <c r="AA85" s="653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10.199999999999999" customHeight="1" x14ac:dyDescent="0.25">
      <c r="A86" s="193"/>
      <c r="B86" s="59"/>
      <c r="C86" s="510"/>
      <c r="D86" s="739"/>
      <c r="E86" s="739"/>
      <c r="F86" s="739"/>
      <c r="G86" s="739"/>
      <c r="H86" s="739"/>
      <c r="I86" s="739"/>
      <c r="J86" s="739"/>
      <c r="K86" s="739"/>
      <c r="L86" s="739"/>
      <c r="M86" s="739"/>
      <c r="N86" s="180"/>
      <c r="O86" s="626"/>
      <c r="P86" s="626"/>
      <c r="Q86" s="626"/>
      <c r="R86" s="626"/>
      <c r="S86" s="626"/>
      <c r="T86" s="626"/>
      <c r="U86" s="626"/>
      <c r="V86" s="626"/>
      <c r="W86" s="193"/>
      <c r="X86" s="193"/>
      <c r="Y86" s="193"/>
      <c r="Z86" s="193"/>
      <c r="AA86" s="653"/>
    </row>
    <row r="87" spans="1:38" ht="10.199999999999999" customHeight="1" x14ac:dyDescent="0.25">
      <c r="A87" s="193"/>
      <c r="B87" s="59"/>
      <c r="C87" s="510"/>
      <c r="D87" s="741"/>
      <c r="E87" s="741"/>
      <c r="F87" s="741"/>
      <c r="G87" s="741"/>
      <c r="H87" s="741"/>
      <c r="I87" s="741"/>
      <c r="J87" s="741"/>
      <c r="K87" s="741"/>
      <c r="L87" s="741"/>
      <c r="M87" s="741"/>
      <c r="N87" s="180"/>
      <c r="O87" s="1211"/>
      <c r="P87" s="1211"/>
      <c r="Q87" s="1211"/>
      <c r="R87" s="1211"/>
      <c r="S87" s="1211"/>
      <c r="T87" s="1211"/>
      <c r="U87" s="1211"/>
      <c r="V87" s="1211"/>
      <c r="W87" s="193"/>
      <c r="X87" s="193"/>
      <c r="Y87" s="193"/>
      <c r="Z87" s="193"/>
      <c r="AA87" s="653"/>
    </row>
    <row r="88" spans="1:38" ht="10.199999999999999" customHeight="1" x14ac:dyDescent="0.35">
      <c r="A88" s="193"/>
      <c r="B88" s="59"/>
      <c r="C88" s="188"/>
      <c r="D88" s="1266" t="s">
        <v>243</v>
      </c>
      <c r="E88" s="1267"/>
      <c r="F88" s="1267"/>
      <c r="G88" s="1267"/>
      <c r="H88" s="1267"/>
      <c r="I88" s="1267"/>
      <c r="J88" s="1267"/>
      <c r="K88" s="1267"/>
      <c r="L88" s="1267"/>
      <c r="M88" s="1267"/>
      <c r="N88" s="180"/>
      <c r="O88" s="1266" t="s">
        <v>244</v>
      </c>
      <c r="P88" s="1268"/>
      <c r="Q88" s="1268"/>
      <c r="R88" s="1268"/>
      <c r="S88" s="1268"/>
      <c r="T88" s="1268"/>
      <c r="U88" s="1268"/>
      <c r="V88" s="1268"/>
      <c r="W88" s="193"/>
      <c r="X88" s="193"/>
      <c r="Y88" s="193"/>
      <c r="Z88" s="193"/>
      <c r="AA88" s="653"/>
    </row>
    <row r="89" spans="1:38" ht="10.199999999999999" customHeight="1" x14ac:dyDescent="0.25">
      <c r="A89" s="193"/>
      <c r="B89" s="59"/>
      <c r="C89" s="191"/>
      <c r="D89" s="886"/>
      <c r="E89" s="886"/>
      <c r="F89" s="886"/>
      <c r="G89" s="886"/>
      <c r="H89" s="886"/>
      <c r="I89" s="886"/>
      <c r="J89" s="886"/>
      <c r="K89" s="886"/>
      <c r="L89" s="886"/>
      <c r="M89" s="886"/>
      <c r="N89" s="180"/>
      <c r="O89" s="1269"/>
      <c r="P89" s="1269"/>
      <c r="Q89" s="1269"/>
      <c r="R89" s="1269"/>
      <c r="S89" s="1269"/>
      <c r="T89" s="1269"/>
      <c r="U89" s="1269"/>
      <c r="V89" s="1269"/>
      <c r="W89" s="193"/>
      <c r="X89" s="193"/>
      <c r="Y89" s="193"/>
      <c r="Z89" s="193"/>
      <c r="AA89" s="653"/>
    </row>
    <row r="90" spans="1:38" ht="10.199999999999999" customHeight="1" x14ac:dyDescent="0.35">
      <c r="A90" s="193"/>
      <c r="B90" s="59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0"/>
      <c r="N90" s="180"/>
      <c r="O90" s="180"/>
      <c r="P90" s="180"/>
      <c r="Q90" s="180"/>
      <c r="R90" s="180"/>
      <c r="S90" s="180"/>
      <c r="T90" s="180"/>
      <c r="U90" s="194"/>
      <c r="V90" s="194"/>
      <c r="W90" s="52"/>
      <c r="X90" s="193"/>
      <c r="Y90" s="193"/>
      <c r="Z90" s="193"/>
      <c r="AA90" s="653"/>
    </row>
    <row r="91" spans="1:38" ht="10.199999999999999" customHeight="1" x14ac:dyDescent="0.25">
      <c r="A91" s="193"/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653"/>
    </row>
    <row r="92" spans="1:38" ht="10.199999999999999" customHeight="1" x14ac:dyDescent="0.25">
      <c r="A92" s="193"/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653"/>
    </row>
    <row r="93" spans="1:38" ht="10.199999999999999" customHeight="1" x14ac:dyDescent="0.25">
      <c r="A93" s="193"/>
      <c r="B93" s="67"/>
      <c r="C93" s="194"/>
      <c r="D93" s="194"/>
      <c r="E93" s="194"/>
      <c r="F93" s="194"/>
      <c r="G93" s="199"/>
      <c r="H93" s="200"/>
      <c r="I93" s="200"/>
      <c r="J93" s="200"/>
      <c r="K93" s="200"/>
      <c r="L93" s="200"/>
      <c r="M93" s="200"/>
      <c r="N93" s="200"/>
      <c r="O93" s="200"/>
      <c r="P93" s="200"/>
      <c r="Q93" s="193"/>
      <c r="R93" s="193"/>
      <c r="S93" s="193"/>
      <c r="T93" s="193"/>
      <c r="U93" s="193"/>
      <c r="V93" s="193"/>
      <c r="W93" s="193"/>
      <c r="X93" s="193"/>
      <c r="Y93" s="193"/>
      <c r="Z93" s="4"/>
      <c r="AA93" s="653"/>
    </row>
    <row r="94" spans="1:38" ht="10.199999999999999" customHeight="1" x14ac:dyDescent="0.25">
      <c r="A94" s="193"/>
      <c r="B94" s="194"/>
      <c r="C94" s="194"/>
      <c r="D94" s="194"/>
      <c r="E94" s="194"/>
      <c r="F94" s="194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193"/>
      <c r="R94" s="193"/>
      <c r="S94" s="193"/>
      <c r="T94" s="193"/>
      <c r="U94" s="193"/>
      <c r="V94" s="193"/>
      <c r="W94" s="193"/>
      <c r="X94" s="193"/>
      <c r="Y94" s="193"/>
      <c r="Z94" s="4"/>
      <c r="AA94" s="653"/>
    </row>
    <row r="95" spans="1:38" ht="10.199999999999999" customHeight="1" x14ac:dyDescent="0.25">
      <c r="A95" s="193"/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4"/>
      <c r="AA95" s="653"/>
    </row>
    <row r="96" spans="1:38" ht="10.199999999999999" customHeight="1" x14ac:dyDescent="0.25">
      <c r="A96" s="193"/>
      <c r="B96" s="696" t="s">
        <v>248</v>
      </c>
      <c r="C96" s="940"/>
      <c r="D96" s="940"/>
      <c r="E96" s="940"/>
      <c r="F96" s="940"/>
      <c r="G96" s="940"/>
      <c r="H96" s="940"/>
      <c r="I96" s="940"/>
      <c r="J96" s="940"/>
      <c r="K96" s="940"/>
      <c r="L96" s="940"/>
      <c r="M96" s="940"/>
      <c r="N96" s="940"/>
      <c r="O96" s="193"/>
      <c r="P96" s="178"/>
      <c r="Q96" s="193"/>
      <c r="R96" s="193"/>
      <c r="S96" s="61"/>
      <c r="T96" s="61"/>
      <c r="U96" s="112"/>
      <c r="V96" s="112"/>
      <c r="W96" s="193"/>
      <c r="X96" s="193"/>
      <c r="Y96" s="193"/>
      <c r="Z96" s="4"/>
      <c r="AA96" s="653"/>
    </row>
    <row r="97" spans="1:27" ht="10.199999999999999" customHeight="1" x14ac:dyDescent="0.25">
      <c r="A97" s="193"/>
      <c r="B97" s="940"/>
      <c r="C97" s="940"/>
      <c r="D97" s="940"/>
      <c r="E97" s="940"/>
      <c r="F97" s="940"/>
      <c r="G97" s="940"/>
      <c r="H97" s="940"/>
      <c r="I97" s="940"/>
      <c r="J97" s="940"/>
      <c r="K97" s="940"/>
      <c r="L97" s="940"/>
      <c r="M97" s="940"/>
      <c r="N97" s="940"/>
      <c r="O97" s="193"/>
      <c r="P97" s="193"/>
      <c r="Q97" s="193"/>
      <c r="R97" s="193"/>
      <c r="S97" s="61"/>
      <c r="T97" s="61"/>
      <c r="U97" s="112"/>
      <c r="V97" s="112"/>
      <c r="W97" s="193"/>
      <c r="X97" s="193"/>
      <c r="Y97" s="193"/>
      <c r="Z97" s="4"/>
      <c r="AA97" s="653"/>
    </row>
    <row r="98" spans="1:27" ht="10.199999999999999" customHeight="1" x14ac:dyDescent="0.25">
      <c r="A98" s="193"/>
      <c r="B98" s="68"/>
      <c r="C98" s="68"/>
      <c r="D98" s="68"/>
      <c r="E98" s="68"/>
      <c r="F98" s="69"/>
      <c r="G98" s="69"/>
      <c r="H98" s="69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4"/>
      <c r="AA98" s="653"/>
    </row>
    <row r="99" spans="1:27" ht="9.6" customHeight="1" x14ac:dyDescent="0.25">
      <c r="A99" s="193"/>
      <c r="B99" s="178"/>
      <c r="C99" s="193"/>
      <c r="D99" s="193"/>
      <c r="E99" s="193"/>
      <c r="F99" s="193"/>
      <c r="G99" s="193"/>
      <c r="H99" s="193"/>
      <c r="I99" s="193"/>
      <c r="J99" s="61"/>
      <c r="K99" s="61"/>
      <c r="L99" s="72"/>
      <c r="M99" s="72"/>
      <c r="N99" s="72"/>
      <c r="O99" s="72"/>
      <c r="P99" s="178"/>
      <c r="Q99" s="193"/>
      <c r="R99" s="193"/>
      <c r="S99" s="61"/>
      <c r="T99" s="61"/>
      <c r="U99" s="193"/>
      <c r="V99" s="193"/>
      <c r="W99" s="193"/>
      <c r="X99" s="193"/>
      <c r="Y99" s="193"/>
      <c r="Z99" s="4"/>
      <c r="AA99" s="653"/>
    </row>
    <row r="100" spans="1:27" ht="10.199999999999999" customHeight="1" x14ac:dyDescent="0.25">
      <c r="A100" s="193"/>
      <c r="B100" s="193"/>
      <c r="C100" s="193"/>
      <c r="D100" s="193"/>
      <c r="E100" s="193"/>
      <c r="F100" s="193"/>
      <c r="G100" s="193"/>
      <c r="H100" s="193"/>
      <c r="I100" s="193"/>
      <c r="J100" s="61"/>
      <c r="K100" s="61"/>
      <c r="L100" s="72"/>
      <c r="M100" s="72"/>
      <c r="N100" s="72"/>
      <c r="O100" s="72"/>
      <c r="P100" s="193"/>
      <c r="Q100" s="193"/>
      <c r="R100" s="193"/>
      <c r="S100" s="61"/>
      <c r="T100" s="61"/>
      <c r="U100" s="193"/>
      <c r="V100" s="193"/>
      <c r="W100" s="193"/>
      <c r="X100" s="193"/>
      <c r="Y100" s="193"/>
      <c r="Z100" s="4"/>
      <c r="AA100" s="653"/>
    </row>
    <row r="101" spans="1:27" ht="10.199999999999999" customHeight="1" x14ac:dyDescent="0.25">
      <c r="A101" s="193"/>
      <c r="B101" s="610" t="s">
        <v>100</v>
      </c>
      <c r="C101" s="610"/>
      <c r="D101" s="610"/>
      <c r="E101" s="610"/>
      <c r="F101" s="610"/>
      <c r="G101" s="610"/>
      <c r="H101" s="610"/>
      <c r="I101" s="610"/>
      <c r="J101" s="610"/>
      <c r="K101" s="610"/>
      <c r="L101" s="510"/>
      <c r="M101" s="510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4"/>
      <c r="AA101" s="653"/>
    </row>
    <row r="102" spans="1:27" ht="10.199999999999999" customHeight="1" x14ac:dyDescent="0.25">
      <c r="A102" s="193"/>
      <c r="B102" s="510"/>
      <c r="C102" s="510"/>
      <c r="D102" s="510"/>
      <c r="E102" s="510"/>
      <c r="F102" s="510"/>
      <c r="G102" s="510"/>
      <c r="H102" s="510"/>
      <c r="I102" s="510"/>
      <c r="J102" s="510"/>
      <c r="K102" s="510"/>
      <c r="L102" s="510"/>
      <c r="M102" s="510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4"/>
      <c r="AA102" s="653"/>
    </row>
    <row r="103" spans="1:27" ht="10.199999999999999" customHeight="1" x14ac:dyDescent="0.25">
      <c r="A103" s="193"/>
      <c r="B103" s="610"/>
      <c r="C103" s="610"/>
      <c r="D103" s="610"/>
      <c r="E103" s="610"/>
      <c r="F103" s="610"/>
      <c r="G103" s="610"/>
      <c r="H103" s="610"/>
      <c r="I103" s="610"/>
      <c r="J103" s="610"/>
      <c r="K103" s="610"/>
      <c r="L103" s="510"/>
      <c r="M103" s="510"/>
      <c r="N103" s="194"/>
      <c r="O103" s="194"/>
      <c r="P103" s="193"/>
      <c r="Q103" s="193"/>
      <c r="R103" s="194"/>
      <c r="S103" s="194"/>
      <c r="T103" s="194"/>
      <c r="U103" s="61"/>
      <c r="V103" s="61"/>
      <c r="W103" s="193"/>
      <c r="X103" s="193"/>
      <c r="Y103" s="193"/>
      <c r="Z103" s="193"/>
      <c r="AA103" s="653"/>
    </row>
    <row r="104" spans="1:27" ht="10.199999999999999" customHeight="1" x14ac:dyDescent="0.25">
      <c r="A104" s="193"/>
      <c r="B104" s="510"/>
      <c r="C104" s="510"/>
      <c r="D104" s="510"/>
      <c r="E104" s="510"/>
      <c r="F104" s="510"/>
      <c r="G104" s="510"/>
      <c r="H104" s="510"/>
      <c r="I104" s="510"/>
      <c r="J104" s="510"/>
      <c r="K104" s="510"/>
      <c r="L104" s="510"/>
      <c r="M104" s="510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653"/>
    </row>
    <row r="105" spans="1:27" ht="10.199999999999999" customHeight="1" x14ac:dyDescent="0.25">
      <c r="A105" s="193"/>
      <c r="B105" s="938"/>
      <c r="C105" s="510"/>
      <c r="D105" s="510"/>
      <c r="E105" s="510"/>
      <c r="F105" s="510"/>
      <c r="G105" s="510"/>
      <c r="H105" s="510"/>
      <c r="I105" s="510"/>
      <c r="J105" s="510"/>
      <c r="K105" s="183"/>
      <c r="N105" s="193"/>
      <c r="O105" s="193"/>
      <c r="P105" s="193"/>
      <c r="Q105" s="194"/>
      <c r="R105" s="194"/>
      <c r="S105" s="194"/>
      <c r="T105" s="194"/>
      <c r="U105" s="61"/>
      <c r="V105" s="61"/>
      <c r="W105" s="193"/>
      <c r="X105" s="193"/>
      <c r="Y105" s="193"/>
      <c r="Z105" s="193"/>
      <c r="AA105" s="653"/>
    </row>
    <row r="106" spans="1:27" ht="10.199999999999999" customHeight="1" x14ac:dyDescent="0.25">
      <c r="A106" s="193"/>
      <c r="B106" s="510"/>
      <c r="C106" s="510"/>
      <c r="D106" s="510"/>
      <c r="E106" s="510"/>
      <c r="F106" s="510"/>
      <c r="G106" s="510"/>
      <c r="H106" s="510"/>
      <c r="I106" s="510"/>
      <c r="J106" s="510"/>
      <c r="K106" s="183"/>
      <c r="N106" s="193"/>
      <c r="O106" s="193"/>
      <c r="P106" s="193"/>
      <c r="Q106" s="194"/>
      <c r="R106" s="194"/>
      <c r="S106" s="194"/>
      <c r="T106" s="194"/>
      <c r="U106" s="61"/>
      <c r="V106" s="61"/>
      <c r="W106" s="193"/>
      <c r="X106" s="193"/>
      <c r="Y106" s="193"/>
      <c r="Z106" s="193"/>
      <c r="AA106" s="653"/>
    </row>
    <row r="107" spans="1:27" ht="10.199999999999999" customHeight="1" x14ac:dyDescent="0.25">
      <c r="AA107" s="653"/>
    </row>
    <row r="108" spans="1:27" ht="10.199999999999999" customHeight="1" x14ac:dyDescent="0.25">
      <c r="AA108" s="653"/>
    </row>
    <row r="109" spans="1:27" ht="10.199999999999999" customHeight="1" x14ac:dyDescent="0.25">
      <c r="AA109" s="653"/>
    </row>
    <row r="110" spans="1:27" ht="10.199999999999999" customHeight="1" x14ac:dyDescent="0.25">
      <c r="AA110" s="653"/>
    </row>
    <row r="111" spans="1:27" ht="10.199999999999999" customHeight="1" x14ac:dyDescent="0.25"/>
    <row r="112" spans="1:27" ht="10.199999999999999" customHeight="1" x14ac:dyDescent="0.25"/>
    <row r="113" ht="10.199999999999999" customHeight="1" x14ac:dyDescent="0.25"/>
    <row r="114" ht="10.199999999999999" customHeight="1" x14ac:dyDescent="0.25"/>
    <row r="115" ht="10.199999999999999" customHeight="1" x14ac:dyDescent="0.25"/>
    <row r="116" ht="10.199999999999999" customHeight="1" x14ac:dyDescent="0.25"/>
    <row r="117" ht="10.199999999999999" customHeight="1" x14ac:dyDescent="0.25"/>
    <row r="118" ht="10.199999999999999" customHeight="1" x14ac:dyDescent="0.25"/>
    <row r="119" ht="10.199999999999999" customHeight="1" x14ac:dyDescent="0.25"/>
    <row r="120" ht="10.199999999999999" customHeight="1" x14ac:dyDescent="0.25"/>
    <row r="121" ht="10.199999999999999" customHeight="1" x14ac:dyDescent="0.25"/>
    <row r="122" ht="10.199999999999999" customHeight="1" x14ac:dyDescent="0.25"/>
    <row r="123" ht="10.199999999999999" customHeight="1" x14ac:dyDescent="0.25"/>
    <row r="124" ht="10.199999999999999" customHeight="1" x14ac:dyDescent="0.25"/>
    <row r="125" ht="10.199999999999999" customHeight="1" x14ac:dyDescent="0.25"/>
    <row r="126" ht="10.199999999999999" customHeight="1" x14ac:dyDescent="0.25"/>
    <row r="127" ht="10.199999999999999" customHeight="1" x14ac:dyDescent="0.25"/>
    <row r="128" ht="10.199999999999999" customHeight="1" x14ac:dyDescent="0.25"/>
    <row r="129" ht="10.199999999999999" customHeight="1" x14ac:dyDescent="0.25"/>
    <row r="130" ht="10.199999999999999" customHeight="1" x14ac:dyDescent="0.25"/>
    <row r="131" ht="10.199999999999999" customHeight="1" x14ac:dyDescent="0.25"/>
    <row r="132" ht="10.199999999999999" customHeight="1" x14ac:dyDescent="0.25"/>
    <row r="133" ht="10.199999999999999" customHeight="1" x14ac:dyDescent="0.25"/>
    <row r="134" ht="10.199999999999999" customHeight="1" x14ac:dyDescent="0.25"/>
    <row r="135" ht="10.199999999999999" customHeight="1" x14ac:dyDescent="0.25"/>
  </sheetData>
  <sheetProtection algorithmName="SHA-512" hashValue="PMcYQeGS2tplCSNO8aFdMQrAkfz6sXC0XVe7hYj3NIJxBiguBLpElHjeZIuiXJjnG4apTlGAdoyau+6fd0OfbQ==" saltValue="lMWE/t5ngS71+axH907OGg==" spinCount="100000" sheet="1" objects="1" scenarios="1" selectLockedCells="1"/>
  <mergeCells count="55">
    <mergeCell ref="AA1:AA110"/>
    <mergeCell ref="B12:Y13"/>
    <mergeCell ref="B14:Y15"/>
    <mergeCell ref="B16:Y17"/>
    <mergeCell ref="B2:C3"/>
    <mergeCell ref="E2:G3"/>
    <mergeCell ref="I2:S3"/>
    <mergeCell ref="V2:Y3"/>
    <mergeCell ref="B4:D4"/>
    <mergeCell ref="E4:G4"/>
    <mergeCell ref="I4:S4"/>
    <mergeCell ref="B47:G49"/>
    <mergeCell ref="H47:S49"/>
    <mergeCell ref="B103:M104"/>
    <mergeCell ref="B105:J106"/>
    <mergeCell ref="B22:G24"/>
    <mergeCell ref="AB79:AC79"/>
    <mergeCell ref="B101:M102"/>
    <mergeCell ref="B72:G74"/>
    <mergeCell ref="H72:S74"/>
    <mergeCell ref="I75:S76"/>
    <mergeCell ref="C78:C80"/>
    <mergeCell ref="D88:M89"/>
    <mergeCell ref="O88:V89"/>
    <mergeCell ref="B96:N97"/>
    <mergeCell ref="D78:M80"/>
    <mergeCell ref="O78:V80"/>
    <mergeCell ref="D81:M82"/>
    <mergeCell ref="O81:V82"/>
    <mergeCell ref="C85:C87"/>
    <mergeCell ref="D85:M87"/>
    <mergeCell ref="O85:V87"/>
    <mergeCell ref="I25:S26"/>
    <mergeCell ref="H22:S24"/>
    <mergeCell ref="C28:C30"/>
    <mergeCell ref="D28:M30"/>
    <mergeCell ref="D63:M64"/>
    <mergeCell ref="O63:V64"/>
    <mergeCell ref="I50:S51"/>
    <mergeCell ref="C53:C55"/>
    <mergeCell ref="D31:M32"/>
    <mergeCell ref="O31:V32"/>
    <mergeCell ref="O28:V30"/>
    <mergeCell ref="C35:C37"/>
    <mergeCell ref="D35:M37"/>
    <mergeCell ref="O35:V37"/>
    <mergeCell ref="D38:M39"/>
    <mergeCell ref="O38:V39"/>
    <mergeCell ref="D53:M55"/>
    <mergeCell ref="O53:V55"/>
    <mergeCell ref="D56:M57"/>
    <mergeCell ref="O56:V57"/>
    <mergeCell ref="C60:C62"/>
    <mergeCell ref="D60:M62"/>
    <mergeCell ref="O60:V62"/>
  </mergeCells>
  <pageMargins left="0.7" right="0.7" top="0.78740157499999996" bottom="0.78740157499999996" header="0.3" footer="0.3"/>
  <pageSetup paperSize="9" scale="72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6">
    <tabColor theme="3" tint="0.39997558519241921"/>
  </sheetPr>
  <dimension ref="A1:AL133"/>
  <sheetViews>
    <sheetView showGridLines="0" topLeftCell="C1" zoomScaleNormal="100" workbookViewId="0">
      <selection activeCell="N41" sqref="N41:Q42"/>
    </sheetView>
  </sheetViews>
  <sheetFormatPr baseColWidth="10" defaultRowHeight="13.2" x14ac:dyDescent="0.25"/>
  <cols>
    <col min="1" max="1" width="5.6640625" customWidth="1"/>
    <col min="2" max="2" width="3.6640625" customWidth="1"/>
    <col min="3" max="26" width="4.6640625" customWidth="1"/>
  </cols>
  <sheetData>
    <row r="1" spans="1:27" ht="10.199999999999999" customHeight="1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652" t="s">
        <v>466</v>
      </c>
    </row>
    <row r="2" spans="1:27" ht="10.199999999999999" customHeight="1" x14ac:dyDescent="0.25">
      <c r="A2" s="174"/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233</v>
      </c>
      <c r="W2" s="530"/>
      <c r="X2" s="530"/>
      <c r="Y2" s="530"/>
      <c r="Z2" s="174"/>
      <c r="AA2" s="653"/>
    </row>
    <row r="3" spans="1:27" ht="10.199999999999999" customHeight="1" x14ac:dyDescent="0.25">
      <c r="A3" s="174"/>
      <c r="B3" s="663"/>
      <c r="C3" s="664"/>
      <c r="D3" s="174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Z3" s="174"/>
      <c r="AA3" s="653"/>
    </row>
    <row r="4" spans="1:27" ht="10.199999999999999" customHeight="1" x14ac:dyDescent="0.25">
      <c r="A4" s="174"/>
      <c r="B4" s="1015" t="s">
        <v>18</v>
      </c>
      <c r="C4" s="1015"/>
      <c r="D4" s="1015"/>
      <c r="E4" s="1016" t="s">
        <v>43</v>
      </c>
      <c r="F4" s="590"/>
      <c r="G4" s="590"/>
      <c r="I4" s="1089" t="s">
        <v>435</v>
      </c>
      <c r="J4" s="1090"/>
      <c r="K4" s="1090"/>
      <c r="L4" s="1090"/>
      <c r="M4" s="1090"/>
      <c r="N4" s="1090"/>
      <c r="O4" s="1090"/>
      <c r="P4" s="1090"/>
      <c r="Q4" s="1090"/>
      <c r="R4" s="1090"/>
      <c r="S4" s="1090"/>
      <c r="Z4" s="174"/>
      <c r="AA4" s="653"/>
    </row>
    <row r="5" spans="1:27" ht="10.199999999999999" customHeight="1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653"/>
    </row>
    <row r="6" spans="1:27" ht="9.6" customHeight="1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653"/>
    </row>
    <row r="7" spans="1:27" ht="10.199999999999999" customHeight="1" x14ac:dyDescent="0.3">
      <c r="A7" s="174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653"/>
    </row>
    <row r="8" spans="1:27" ht="10.199999999999999" customHeight="1" x14ac:dyDescent="0.25">
      <c r="A8" s="174"/>
      <c r="B8" s="1091" t="s">
        <v>104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683"/>
      <c r="R8" s="683"/>
      <c r="S8" s="683"/>
      <c r="T8" s="683"/>
      <c r="U8" s="683"/>
      <c r="V8" s="683"/>
      <c r="W8" s="683"/>
      <c r="X8" s="683"/>
      <c r="Y8" s="683"/>
      <c r="Z8" s="54"/>
      <c r="AA8" s="653"/>
    </row>
    <row r="9" spans="1:27" ht="10.199999999999999" customHeight="1" x14ac:dyDescent="0.25">
      <c r="A9" s="174"/>
      <c r="B9" s="683"/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55"/>
      <c r="AA9" s="653"/>
    </row>
    <row r="10" spans="1:27" ht="10.199999999999999" customHeight="1" x14ac:dyDescent="0.25">
      <c r="A10" s="174"/>
      <c r="B10" s="1092" t="s">
        <v>527</v>
      </c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1"/>
      <c r="Z10" s="55"/>
      <c r="AA10" s="653"/>
    </row>
    <row r="11" spans="1:27" ht="10.199999999999999" customHeight="1" x14ac:dyDescent="0.25">
      <c r="A11" s="174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1"/>
      <c r="Z11" s="56"/>
      <c r="AA11" s="653"/>
    </row>
    <row r="12" spans="1:27" ht="10.199999999999999" customHeight="1" x14ac:dyDescent="0.25">
      <c r="A12" s="174"/>
      <c r="Z12" s="56"/>
      <c r="AA12" s="653"/>
    </row>
    <row r="13" spans="1:27" ht="10.199999999999999" customHeight="1" x14ac:dyDescent="0.25">
      <c r="A13" s="174"/>
      <c r="Z13" s="174"/>
      <c r="AA13" s="653"/>
    </row>
    <row r="14" spans="1:27" ht="10.199999999999999" customHeight="1" x14ac:dyDescent="0.25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653"/>
    </row>
    <row r="15" spans="1:27" ht="10.199999999999999" customHeight="1" x14ac:dyDescent="0.25">
      <c r="A15" s="15"/>
      <c r="B15" s="57"/>
      <c r="C15" s="1279"/>
      <c r="D15" s="1280"/>
      <c r="E15" s="1280"/>
      <c r="H15" s="57"/>
      <c r="I15" s="57"/>
      <c r="J15" s="57"/>
      <c r="K15" s="57"/>
      <c r="L15" s="57"/>
      <c r="M15" s="15"/>
      <c r="N15" s="15"/>
      <c r="O15" s="15"/>
      <c r="P15" s="15"/>
      <c r="Q15" s="58"/>
      <c r="R15" s="15"/>
      <c r="S15" s="15"/>
      <c r="T15" s="15"/>
      <c r="U15" s="15"/>
      <c r="V15" s="15"/>
      <c r="W15" s="58"/>
      <c r="X15" s="15"/>
      <c r="Y15" s="15"/>
      <c r="Z15" s="58"/>
      <c r="AA15" s="653"/>
    </row>
    <row r="16" spans="1:27" ht="10.199999999999999" customHeight="1" x14ac:dyDescent="0.25">
      <c r="A16" s="15"/>
      <c r="B16" s="57"/>
      <c r="C16" s="1280"/>
      <c r="D16" s="1280"/>
      <c r="E16" s="1280"/>
      <c r="H16" s="57"/>
      <c r="I16" s="57"/>
      <c r="J16" s="57"/>
      <c r="K16" s="57"/>
      <c r="L16" s="57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653"/>
    </row>
    <row r="17" spans="1:29" ht="10.199999999999999" customHeight="1" x14ac:dyDescent="0.25">
      <c r="A17" s="174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653"/>
    </row>
    <row r="18" spans="1:29" ht="10.199999999999999" customHeight="1" x14ac:dyDescent="0.25">
      <c r="A18" s="59"/>
      <c r="B18" s="172"/>
      <c r="C18" s="1281"/>
      <c r="D18" s="1282"/>
      <c r="E18" s="1282"/>
      <c r="F18" s="1282"/>
      <c r="G18" s="1282"/>
      <c r="H18" s="1282"/>
      <c r="I18" s="1282"/>
      <c r="J18" s="1282"/>
      <c r="K18" s="1282"/>
      <c r="L18" s="128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5"/>
      <c r="AA18" s="653"/>
    </row>
    <row r="19" spans="1:29" ht="10.199999999999999" customHeight="1" x14ac:dyDescent="0.25">
      <c r="A19" s="59"/>
      <c r="B19" s="172"/>
      <c r="C19" s="1056"/>
      <c r="D19" s="1056"/>
      <c r="E19" s="1056"/>
      <c r="F19" s="1056"/>
      <c r="G19" s="1056"/>
      <c r="H19" s="1056"/>
      <c r="I19" s="1056"/>
      <c r="J19" s="1056"/>
      <c r="K19" s="1056"/>
      <c r="L19" s="1056"/>
      <c r="M19" s="58"/>
      <c r="N19" s="15"/>
      <c r="O19" s="15"/>
      <c r="P19" s="15"/>
      <c r="Q19" s="15"/>
      <c r="R19" s="58"/>
      <c r="S19" s="15"/>
      <c r="T19" s="15"/>
      <c r="U19" s="15"/>
      <c r="V19" s="15"/>
      <c r="W19" s="15"/>
      <c r="X19" s="58"/>
      <c r="Y19" s="15"/>
      <c r="Z19" s="15"/>
      <c r="AA19" s="653"/>
    </row>
    <row r="20" spans="1:29" ht="10.199999999999999" customHeight="1" x14ac:dyDescent="0.25">
      <c r="A20" s="59"/>
      <c r="B20" s="172"/>
      <c r="C20" s="172"/>
      <c r="D20" s="172"/>
      <c r="E20" s="172"/>
      <c r="F20" s="78" t="s">
        <v>69</v>
      </c>
      <c r="G20" s="168"/>
      <c r="H20" s="168"/>
      <c r="I20" s="168"/>
      <c r="J20" s="168"/>
      <c r="K20" s="172"/>
      <c r="L20" s="172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653"/>
    </row>
    <row r="21" spans="1:29" ht="10.199999999999999" customHeight="1" x14ac:dyDescent="0.25">
      <c r="A21" s="59"/>
      <c r="B21" s="172"/>
      <c r="C21" s="1281"/>
      <c r="D21" s="1282"/>
      <c r="E21" s="1282"/>
      <c r="F21" s="1282"/>
      <c r="G21" s="1282"/>
      <c r="H21" s="1282"/>
      <c r="I21" s="1282"/>
      <c r="J21" s="1282"/>
      <c r="K21" s="1282"/>
      <c r="L21" s="1282"/>
      <c r="M21" s="15"/>
      <c r="N21" s="15"/>
      <c r="O21" s="15"/>
      <c r="P21" s="15"/>
      <c r="Q21" s="171"/>
      <c r="R21" s="170"/>
      <c r="S21" s="170"/>
      <c r="T21" s="170"/>
      <c r="U21" s="170"/>
      <c r="V21" s="171"/>
      <c r="W21" s="979"/>
      <c r="X21" s="590"/>
      <c r="Y21" s="590"/>
      <c r="Z21" s="590"/>
      <c r="AA21" s="653"/>
    </row>
    <row r="22" spans="1:29" ht="10.199999999999999" customHeight="1" x14ac:dyDescent="0.25">
      <c r="A22" s="59"/>
      <c r="B22" s="172"/>
      <c r="C22" s="1056"/>
      <c r="D22" s="1056"/>
      <c r="E22" s="1056"/>
      <c r="F22" s="1056"/>
      <c r="G22" s="1056"/>
      <c r="H22" s="1056"/>
      <c r="I22" s="1056"/>
      <c r="J22" s="1056"/>
      <c r="K22" s="1056"/>
      <c r="L22" s="1056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653"/>
    </row>
    <row r="23" spans="1:29" ht="10.199999999999999" customHeight="1" x14ac:dyDescent="0.25">
      <c r="A23" s="59"/>
      <c r="B23" s="172"/>
      <c r="C23" s="172"/>
      <c r="D23" s="172"/>
      <c r="E23" s="172"/>
      <c r="F23" s="168" t="s">
        <v>68</v>
      </c>
      <c r="G23" s="172"/>
      <c r="H23" s="172"/>
      <c r="I23" s="172"/>
      <c r="J23" s="172"/>
      <c r="K23" s="172"/>
      <c r="L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653"/>
    </row>
    <row r="24" spans="1:29" ht="10.199999999999999" customHeight="1" x14ac:dyDescent="0.25">
      <c r="A24" s="59"/>
      <c r="B24" s="172"/>
      <c r="C24" s="1281"/>
      <c r="D24" s="1282"/>
      <c r="E24" s="1282"/>
      <c r="F24" s="1282"/>
      <c r="G24" s="1282"/>
      <c r="H24" s="1282"/>
      <c r="I24" s="1282"/>
      <c r="J24" s="1282"/>
      <c r="K24" s="1282"/>
      <c r="L24" s="1282"/>
      <c r="M24" s="61"/>
      <c r="N24" s="172"/>
      <c r="O24" s="575">
        <f>Dienststellendaten!D9</f>
        <v>0</v>
      </c>
      <c r="P24" s="546"/>
      <c r="Q24" s="546"/>
      <c r="R24" s="546"/>
      <c r="S24" s="546"/>
      <c r="T24" s="546"/>
      <c r="U24" s="546"/>
      <c r="V24" s="546"/>
      <c r="W24" s="503"/>
      <c r="X24" s="949">
        <f ca="1">TODAY()</f>
        <v>44238</v>
      </c>
      <c r="Y24" s="685"/>
      <c r="Z24" s="685"/>
      <c r="AA24" s="653"/>
    </row>
    <row r="25" spans="1:29" ht="10.199999999999999" customHeight="1" x14ac:dyDescent="0.25">
      <c r="A25" s="59"/>
      <c r="B25" s="172"/>
      <c r="C25" s="1056"/>
      <c r="D25" s="1056"/>
      <c r="E25" s="1056"/>
      <c r="F25" s="1056"/>
      <c r="G25" s="1056"/>
      <c r="H25" s="1056"/>
      <c r="I25" s="1056"/>
      <c r="J25" s="1056"/>
      <c r="K25" s="1056"/>
      <c r="L25" s="1056"/>
      <c r="O25" s="1283"/>
      <c r="P25" s="1283"/>
      <c r="Q25" s="1283"/>
      <c r="R25" s="1283"/>
      <c r="S25" s="1283"/>
      <c r="T25" s="1283"/>
      <c r="U25" s="1283"/>
      <c r="V25" s="1283"/>
      <c r="W25" s="1088"/>
      <c r="X25" s="986"/>
      <c r="Y25" s="986"/>
      <c r="Z25" s="986"/>
      <c r="AA25" s="653"/>
    </row>
    <row r="26" spans="1:29" ht="10.199999999999999" customHeight="1" x14ac:dyDescent="0.25">
      <c r="A26" s="59"/>
      <c r="B26" s="172"/>
      <c r="C26" s="172"/>
      <c r="D26" s="172"/>
      <c r="E26" s="172"/>
      <c r="F26" s="119" t="s">
        <v>70</v>
      </c>
      <c r="G26" s="119"/>
      <c r="H26" s="119"/>
      <c r="I26" s="172"/>
      <c r="J26" s="172"/>
      <c r="K26" s="172"/>
      <c r="L26" s="172"/>
      <c r="O26" s="172"/>
      <c r="P26" s="172"/>
      <c r="Q26" s="979" t="s">
        <v>121</v>
      </c>
      <c r="R26" s="590"/>
      <c r="S26" s="590"/>
      <c r="T26" s="590"/>
      <c r="U26" s="590"/>
      <c r="V26" s="171"/>
      <c r="X26" s="996" t="s">
        <v>122</v>
      </c>
      <c r="Y26" s="978"/>
      <c r="Z26" s="978"/>
      <c r="AA26" s="653"/>
    </row>
    <row r="27" spans="1:29" ht="10.199999999999999" customHeight="1" x14ac:dyDescent="0.25">
      <c r="A27" s="59"/>
      <c r="B27" s="172"/>
      <c r="C27" s="172"/>
      <c r="D27" s="172"/>
      <c r="E27" s="172"/>
      <c r="F27" s="119"/>
      <c r="G27" s="119"/>
      <c r="H27" s="119"/>
      <c r="I27" s="119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653"/>
    </row>
    <row r="28" spans="1:29" ht="10.199999999999999" customHeight="1" x14ac:dyDescent="0.25">
      <c r="A28" s="59"/>
      <c r="B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653"/>
      <c r="AB28" s="164"/>
      <c r="AC28" s="164"/>
    </row>
    <row r="29" spans="1:29" ht="10.199999999999999" customHeight="1" x14ac:dyDescent="0.25">
      <c r="A29" s="59"/>
      <c r="B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653"/>
    </row>
    <row r="30" spans="1:29" ht="10.199999999999999" customHeight="1" x14ac:dyDescent="0.25">
      <c r="A30" s="59"/>
      <c r="B30" s="172"/>
      <c r="M30" s="61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653"/>
    </row>
    <row r="31" spans="1:29" ht="10.199999999999999" customHeight="1" x14ac:dyDescent="0.25">
      <c r="A31" s="59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653"/>
    </row>
    <row r="32" spans="1:29" ht="10.199999999999999" customHeight="1" x14ac:dyDescent="0.25">
      <c r="A32" s="59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61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5"/>
      <c r="AA32" s="653"/>
    </row>
    <row r="33" spans="1:27" ht="10.199999999999999" customHeight="1" x14ac:dyDescent="0.25">
      <c r="A33" s="59"/>
      <c r="B33" s="172"/>
      <c r="C33" s="696" t="str">
        <f>IF(C15="Herrn","Sehr geehrter Kollege,", "Sehr geehrte Kollegin,")</f>
        <v>Sehr geehrte Kollegin,</v>
      </c>
      <c r="D33" s="693"/>
      <c r="E33" s="693"/>
      <c r="F33" s="693"/>
      <c r="G33" s="693"/>
      <c r="H33" s="693"/>
      <c r="I33" s="693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5"/>
      <c r="AA33" s="653"/>
    </row>
    <row r="34" spans="1:27" ht="10.199999999999999" customHeight="1" x14ac:dyDescent="0.25">
      <c r="A34" s="59"/>
      <c r="B34" s="172"/>
      <c r="C34" s="693"/>
      <c r="D34" s="693"/>
      <c r="E34" s="693"/>
      <c r="F34" s="693"/>
      <c r="G34" s="693"/>
      <c r="H34" s="693"/>
      <c r="I34" s="693"/>
      <c r="J34" s="172"/>
      <c r="K34" s="172"/>
      <c r="L34" s="61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5"/>
      <c r="AA34" s="653"/>
    </row>
    <row r="35" spans="1:27" ht="10.199999999999999" customHeight="1" x14ac:dyDescent="0.25">
      <c r="A35" s="59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5"/>
      <c r="AA35" s="653"/>
    </row>
    <row r="36" spans="1:27" ht="10.199999999999999" customHeight="1" x14ac:dyDescent="0.25">
      <c r="A36" s="59"/>
      <c r="B36" s="1274" t="s">
        <v>530</v>
      </c>
      <c r="C36" s="696" t="s">
        <v>218</v>
      </c>
      <c r="D36" s="510"/>
      <c r="E36" s="510"/>
      <c r="F36" s="510"/>
      <c r="G36" s="510"/>
      <c r="H36" s="510"/>
      <c r="I36" s="510"/>
      <c r="J36" s="1067"/>
      <c r="K36" s="739"/>
      <c r="L36" s="739"/>
      <c r="M36" s="693" t="s">
        <v>219</v>
      </c>
      <c r="N36" s="510"/>
      <c r="O36" s="510"/>
      <c r="P36" s="510"/>
      <c r="Q36" s="510"/>
      <c r="R36" s="510"/>
      <c r="S36" s="510"/>
      <c r="T36" s="510"/>
      <c r="U36" s="510"/>
      <c r="V36" s="510"/>
      <c r="W36" s="510"/>
      <c r="X36" s="510"/>
      <c r="Y36" s="510"/>
      <c r="Z36" s="15"/>
      <c r="AA36" s="653"/>
    </row>
    <row r="37" spans="1:27" ht="10.199999999999999" customHeight="1" x14ac:dyDescent="0.25">
      <c r="A37" s="59"/>
      <c r="B37" s="1275"/>
      <c r="C37" s="510"/>
      <c r="D37" s="510"/>
      <c r="E37" s="510"/>
      <c r="F37" s="510"/>
      <c r="G37" s="510"/>
      <c r="H37" s="510"/>
      <c r="I37" s="510"/>
      <c r="J37" s="741"/>
      <c r="K37" s="741"/>
      <c r="L37" s="741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15"/>
      <c r="AA37" s="653"/>
    </row>
    <row r="38" spans="1:27" ht="10.199999999999999" customHeight="1" x14ac:dyDescent="0.25">
      <c r="A38" s="59"/>
      <c r="B38" s="172"/>
      <c r="C38" s="696" t="s">
        <v>220</v>
      </c>
      <c r="D38" s="693"/>
      <c r="E38" s="693"/>
      <c r="F38" s="693"/>
      <c r="G38" s="693"/>
      <c r="H38" s="693"/>
      <c r="I38" s="693"/>
      <c r="J38" s="693"/>
      <c r="K38" s="693"/>
      <c r="L38" s="693"/>
      <c r="M38" s="693"/>
      <c r="N38" s="693"/>
      <c r="O38" s="693"/>
      <c r="P38" s="693"/>
      <c r="Q38" s="693"/>
      <c r="R38" s="693"/>
      <c r="S38" s="693"/>
      <c r="T38" s="693"/>
      <c r="U38" s="693"/>
      <c r="V38" s="693"/>
      <c r="W38" s="693"/>
      <c r="X38" s="693"/>
      <c r="Y38" s="693"/>
      <c r="Z38" s="15"/>
      <c r="AA38" s="653"/>
    </row>
    <row r="39" spans="1:27" ht="10.199999999999999" customHeight="1" x14ac:dyDescent="0.25">
      <c r="A39" s="59"/>
      <c r="B39" s="172"/>
      <c r="C39" s="693"/>
      <c r="D39" s="693"/>
      <c r="E39" s="693"/>
      <c r="F39" s="693"/>
      <c r="G39" s="693"/>
      <c r="H39" s="693"/>
      <c r="I39" s="693"/>
      <c r="J39" s="693"/>
      <c r="K39" s="693"/>
      <c r="L39" s="693"/>
      <c r="M39" s="693"/>
      <c r="N39" s="693"/>
      <c r="O39" s="693"/>
      <c r="P39" s="693"/>
      <c r="Q39" s="693"/>
      <c r="R39" s="693"/>
      <c r="S39" s="693"/>
      <c r="T39" s="693"/>
      <c r="U39" s="693"/>
      <c r="V39" s="693"/>
      <c r="W39" s="693"/>
      <c r="X39" s="693"/>
      <c r="Y39" s="693"/>
      <c r="Z39" s="15"/>
      <c r="AA39" s="653"/>
    </row>
    <row r="40" spans="1:27" ht="10.199999999999999" customHeight="1" x14ac:dyDescent="0.25">
      <c r="A40" s="59"/>
      <c r="B40" s="172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5"/>
      <c r="AA40" s="653"/>
    </row>
    <row r="41" spans="1:27" ht="10.199999999999999" customHeight="1" x14ac:dyDescent="0.25">
      <c r="A41" s="59"/>
      <c r="B41" s="1274" t="s">
        <v>530</v>
      </c>
      <c r="C41" s="696" t="s">
        <v>482</v>
      </c>
      <c r="D41" s="503"/>
      <c r="E41" s="503"/>
      <c r="F41" s="503"/>
      <c r="G41" s="503"/>
      <c r="H41" s="503"/>
      <c r="I41" s="503"/>
      <c r="J41" s="503"/>
      <c r="K41" s="503"/>
      <c r="L41" s="503"/>
      <c r="M41" s="503"/>
      <c r="N41" s="1276"/>
      <c r="O41" s="1277"/>
      <c r="P41" s="1277"/>
      <c r="Q41" s="1277"/>
      <c r="R41" s="940" t="s">
        <v>483</v>
      </c>
      <c r="S41" s="940"/>
      <c r="T41" s="940"/>
      <c r="U41" s="940"/>
      <c r="V41" s="940"/>
      <c r="W41" s="940"/>
      <c r="X41" s="940"/>
      <c r="Y41" s="424"/>
      <c r="Z41" s="425"/>
      <c r="AA41" s="653"/>
    </row>
    <row r="42" spans="1:27" ht="10.199999999999999" customHeight="1" x14ac:dyDescent="0.25">
      <c r="A42" s="59"/>
      <c r="B42" s="1275"/>
      <c r="C42" s="503"/>
      <c r="D42" s="503"/>
      <c r="E42" s="503"/>
      <c r="F42" s="503"/>
      <c r="G42" s="503"/>
      <c r="H42" s="503"/>
      <c r="I42" s="503"/>
      <c r="J42" s="503"/>
      <c r="K42" s="503"/>
      <c r="L42" s="503"/>
      <c r="M42" s="503"/>
      <c r="N42" s="1278"/>
      <c r="O42" s="1278"/>
      <c r="P42" s="1278"/>
      <c r="Q42" s="1278"/>
      <c r="R42" s="940"/>
      <c r="S42" s="940"/>
      <c r="T42" s="940"/>
      <c r="U42" s="940"/>
      <c r="V42" s="940"/>
      <c r="W42" s="940"/>
      <c r="X42" s="940"/>
      <c r="Y42" s="424"/>
      <c r="Z42" s="425"/>
      <c r="AA42" s="653"/>
    </row>
    <row r="43" spans="1:27" ht="10.199999999999999" customHeight="1" x14ac:dyDescent="0.25">
      <c r="A43" s="59"/>
      <c r="B43" s="426"/>
      <c r="C43" s="696" t="s">
        <v>484</v>
      </c>
      <c r="D43" s="693"/>
      <c r="E43" s="693"/>
      <c r="F43" s="693"/>
      <c r="G43" s="693"/>
      <c r="H43" s="693"/>
      <c r="I43" s="693"/>
      <c r="J43" s="693"/>
      <c r="K43" s="693"/>
      <c r="L43" s="693"/>
      <c r="M43" s="693"/>
      <c r="N43" s="693"/>
      <c r="O43" s="693"/>
      <c r="P43" s="693"/>
      <c r="Q43" s="693"/>
      <c r="R43" s="693"/>
      <c r="S43" s="693"/>
      <c r="T43" s="693"/>
      <c r="U43" s="693"/>
      <c r="V43" s="693"/>
      <c r="W43" s="693"/>
      <c r="X43" s="693"/>
      <c r="Y43" s="693"/>
      <c r="Z43" s="425"/>
      <c r="AA43" s="653"/>
    </row>
    <row r="44" spans="1:27" ht="10.199999999999999" customHeight="1" x14ac:dyDescent="0.25">
      <c r="A44" s="59"/>
      <c r="B44" s="426"/>
      <c r="C44" s="693"/>
      <c r="D44" s="693"/>
      <c r="E44" s="693"/>
      <c r="F44" s="693"/>
      <c r="G44" s="693"/>
      <c r="H44" s="693"/>
      <c r="I44" s="693"/>
      <c r="J44" s="693"/>
      <c r="K44" s="693"/>
      <c r="L44" s="693"/>
      <c r="M44" s="693"/>
      <c r="N44" s="693"/>
      <c r="O44" s="693"/>
      <c r="P44" s="693"/>
      <c r="Q44" s="693"/>
      <c r="R44" s="693"/>
      <c r="S44" s="693"/>
      <c r="T44" s="693"/>
      <c r="U44" s="693"/>
      <c r="V44" s="693"/>
      <c r="W44" s="693"/>
      <c r="X44" s="693"/>
      <c r="Y44" s="693"/>
      <c r="Z44" s="425"/>
      <c r="AA44" s="653"/>
    </row>
    <row r="45" spans="1:27" ht="10.199999999999999" customHeight="1" x14ac:dyDescent="0.25">
      <c r="A45" s="59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61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5"/>
      <c r="AA45" s="653"/>
    </row>
    <row r="46" spans="1:27" ht="10.199999999999999" customHeight="1" x14ac:dyDescent="0.25">
      <c r="A46" s="59"/>
      <c r="B46" s="172"/>
      <c r="C46" s="172"/>
      <c r="D46" s="950" t="s">
        <v>221</v>
      </c>
      <c r="E46" s="696" t="s">
        <v>481</v>
      </c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P46" s="510"/>
      <c r="Q46" s="510"/>
      <c r="R46" s="510"/>
      <c r="S46" s="510"/>
      <c r="T46" s="510"/>
      <c r="U46" s="510"/>
      <c r="V46" s="510"/>
      <c r="W46" s="510"/>
      <c r="X46" s="510"/>
      <c r="Y46" s="161"/>
      <c r="Z46" s="161"/>
      <c r="AA46" s="653"/>
    </row>
    <row r="47" spans="1:27" ht="10.199999999999999" customHeight="1" x14ac:dyDescent="0.25">
      <c r="A47" s="59"/>
      <c r="B47" s="172"/>
      <c r="C47" s="172"/>
      <c r="D47" s="95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  <c r="Q47" s="510"/>
      <c r="R47" s="510"/>
      <c r="S47" s="510"/>
      <c r="T47" s="510"/>
      <c r="U47" s="510"/>
      <c r="V47" s="510"/>
      <c r="W47" s="510"/>
      <c r="X47" s="510"/>
      <c r="Y47" s="161"/>
      <c r="Z47" s="161"/>
      <c r="AA47" s="653"/>
    </row>
    <row r="48" spans="1:27" ht="10.199999999999999" customHeight="1" x14ac:dyDescent="0.25">
      <c r="A48" s="59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5"/>
      <c r="AA48" s="653"/>
    </row>
    <row r="49" spans="1:27" ht="10.199999999999999" customHeight="1" x14ac:dyDescent="0.25">
      <c r="A49" s="59"/>
      <c r="B49" s="172"/>
      <c r="C49" s="172"/>
      <c r="D49" s="950" t="s">
        <v>221</v>
      </c>
      <c r="E49" s="696" t="s">
        <v>444</v>
      </c>
      <c r="F49" s="510"/>
      <c r="G49" s="510"/>
      <c r="H49" s="510"/>
      <c r="I49" s="510"/>
      <c r="J49" s="510"/>
      <c r="K49" s="510"/>
      <c r="L49" s="510"/>
      <c r="M49" s="510"/>
      <c r="N49" s="510"/>
      <c r="O49" s="510"/>
      <c r="P49" s="510"/>
      <c r="Q49" s="510"/>
      <c r="R49" s="510"/>
      <c r="S49" s="510"/>
      <c r="T49" s="510"/>
      <c r="U49" s="510"/>
      <c r="V49" s="510"/>
      <c r="W49" s="510"/>
      <c r="X49" s="172"/>
      <c r="Y49" s="172"/>
      <c r="Z49" s="15"/>
      <c r="AA49" s="653"/>
    </row>
    <row r="50" spans="1:27" ht="10.199999999999999" customHeight="1" x14ac:dyDescent="0.25">
      <c r="A50" s="59"/>
      <c r="B50" s="172"/>
      <c r="D50" s="950"/>
      <c r="E50" s="510"/>
      <c r="F50" s="510"/>
      <c r="G50" s="510"/>
      <c r="H50" s="510"/>
      <c r="I50" s="510"/>
      <c r="J50" s="510"/>
      <c r="K50" s="510"/>
      <c r="L50" s="510"/>
      <c r="M50" s="510"/>
      <c r="N50" s="510"/>
      <c r="O50" s="510"/>
      <c r="P50" s="510"/>
      <c r="Q50" s="510"/>
      <c r="R50" s="510"/>
      <c r="S50" s="510"/>
      <c r="T50" s="510"/>
      <c r="U50" s="510"/>
      <c r="V50" s="510"/>
      <c r="W50" s="510"/>
      <c r="Z50" s="15"/>
      <c r="AA50" s="653"/>
    </row>
    <row r="51" spans="1:27" ht="10.199999999999999" customHeight="1" x14ac:dyDescent="0.25">
      <c r="A51" s="59"/>
      <c r="B51" s="172"/>
      <c r="Z51" s="15"/>
      <c r="AA51" s="653"/>
    </row>
    <row r="52" spans="1:27" ht="10.199999999999999" customHeight="1" x14ac:dyDescent="0.25">
      <c r="A52" s="59"/>
      <c r="B52" s="172"/>
      <c r="C52" s="172"/>
      <c r="D52" s="950" t="s">
        <v>221</v>
      </c>
      <c r="E52" s="696" t="s">
        <v>222</v>
      </c>
      <c r="F52" s="510"/>
      <c r="G52" s="510"/>
      <c r="H52" s="510"/>
      <c r="I52" s="510"/>
      <c r="J52" s="510"/>
      <c r="K52" s="510"/>
      <c r="L52" s="510"/>
      <c r="M52" s="510"/>
      <c r="N52" s="510"/>
      <c r="O52" s="510"/>
      <c r="P52" s="510"/>
      <c r="Q52" s="510"/>
      <c r="R52" s="510"/>
      <c r="S52" s="510"/>
      <c r="T52" s="510"/>
      <c r="U52" s="510"/>
      <c r="V52" s="510"/>
      <c r="W52" s="510"/>
      <c r="X52" s="172"/>
      <c r="Y52" s="172"/>
      <c r="Z52" s="15"/>
      <c r="AA52" s="653"/>
    </row>
    <row r="53" spans="1:27" ht="10.199999999999999" customHeight="1" x14ac:dyDescent="0.25">
      <c r="A53" s="59"/>
      <c r="B53" s="172"/>
      <c r="C53" s="172"/>
      <c r="D53" s="950"/>
      <c r="E53" s="510"/>
      <c r="F53" s="510"/>
      <c r="G53" s="510"/>
      <c r="H53" s="510"/>
      <c r="I53" s="510"/>
      <c r="J53" s="510"/>
      <c r="K53" s="510"/>
      <c r="L53" s="510"/>
      <c r="M53" s="510"/>
      <c r="N53" s="510"/>
      <c r="O53" s="510"/>
      <c r="P53" s="510"/>
      <c r="Q53" s="510"/>
      <c r="R53" s="510"/>
      <c r="S53" s="510"/>
      <c r="T53" s="510"/>
      <c r="U53" s="510"/>
      <c r="V53" s="510"/>
      <c r="W53" s="510"/>
      <c r="X53" s="172"/>
      <c r="Y53" s="172"/>
      <c r="Z53" s="15"/>
      <c r="AA53" s="653"/>
    </row>
    <row r="54" spans="1:27" ht="10.199999999999999" customHeight="1" x14ac:dyDescent="0.25">
      <c r="A54" s="59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5"/>
      <c r="AA54" s="653"/>
    </row>
    <row r="55" spans="1:27" ht="10.199999999999999" customHeight="1" x14ac:dyDescent="0.25">
      <c r="A55" s="59"/>
      <c r="B55" s="172"/>
      <c r="C55" s="172"/>
      <c r="D55" s="950" t="s">
        <v>221</v>
      </c>
      <c r="E55" s="696" t="s">
        <v>223</v>
      </c>
      <c r="F55" s="510"/>
      <c r="G55" s="510"/>
      <c r="H55" s="510"/>
      <c r="I55" s="510"/>
      <c r="J55" s="510"/>
      <c r="K55" s="510"/>
      <c r="L55" s="510"/>
      <c r="M55" s="510"/>
      <c r="N55" s="510"/>
      <c r="O55" s="510"/>
      <c r="P55" s="510"/>
      <c r="Q55" s="510"/>
      <c r="R55" s="510"/>
      <c r="S55" s="510"/>
      <c r="T55" s="510"/>
      <c r="U55" s="510"/>
      <c r="V55" s="510"/>
      <c r="W55" s="510"/>
      <c r="X55" s="172"/>
      <c r="Y55" s="172"/>
      <c r="Z55" s="15"/>
      <c r="AA55" s="653"/>
    </row>
    <row r="56" spans="1:27" ht="10.199999999999999" customHeight="1" x14ac:dyDescent="0.25">
      <c r="A56" s="59"/>
      <c r="B56" s="172"/>
      <c r="C56" s="172"/>
      <c r="D56" s="950"/>
      <c r="E56" s="510"/>
      <c r="F56" s="510"/>
      <c r="G56" s="510"/>
      <c r="H56" s="510"/>
      <c r="I56" s="510"/>
      <c r="J56" s="510"/>
      <c r="K56" s="510"/>
      <c r="L56" s="510"/>
      <c r="M56" s="510"/>
      <c r="N56" s="510"/>
      <c r="O56" s="510"/>
      <c r="P56" s="510"/>
      <c r="Q56" s="510"/>
      <c r="R56" s="510"/>
      <c r="S56" s="510"/>
      <c r="T56" s="510"/>
      <c r="U56" s="510"/>
      <c r="V56" s="510"/>
      <c r="W56" s="510"/>
      <c r="X56" s="172"/>
      <c r="Y56" s="172"/>
      <c r="Z56" s="15"/>
      <c r="AA56" s="653"/>
    </row>
    <row r="57" spans="1:27" ht="10.199999999999999" customHeight="1" x14ac:dyDescent="0.25">
      <c r="A57" s="59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61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5"/>
      <c r="AA57" s="653"/>
    </row>
    <row r="58" spans="1:27" ht="10.199999999999999" customHeight="1" x14ac:dyDescent="0.25">
      <c r="A58" s="59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5"/>
      <c r="AA58" s="653"/>
    </row>
    <row r="59" spans="1:27" ht="10.199999999999999" customHeight="1" x14ac:dyDescent="0.25">
      <c r="A59" s="59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61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5"/>
      <c r="AA59" s="653"/>
    </row>
    <row r="60" spans="1:27" ht="10.199999999999999" customHeight="1" x14ac:dyDescent="0.25">
      <c r="A60" s="59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5"/>
      <c r="AA60" s="653"/>
    </row>
    <row r="61" spans="1:27" ht="10.199999999999999" customHeight="1" x14ac:dyDescent="0.25">
      <c r="A61" s="59"/>
      <c r="B61" s="172"/>
      <c r="C61" s="696" t="s">
        <v>224</v>
      </c>
      <c r="D61" s="510"/>
      <c r="E61" s="510"/>
      <c r="F61" s="510"/>
      <c r="G61" s="510"/>
      <c r="H61" s="510"/>
      <c r="I61" s="510"/>
      <c r="J61" s="510"/>
      <c r="K61" s="510"/>
      <c r="L61" s="510"/>
      <c r="M61" s="510"/>
      <c r="N61" s="510"/>
      <c r="O61" s="510"/>
      <c r="P61" s="510"/>
      <c r="Q61" s="510"/>
      <c r="R61" s="510"/>
      <c r="S61" s="510"/>
      <c r="T61" s="510"/>
      <c r="U61" s="510"/>
      <c r="V61" s="510"/>
      <c r="W61" s="510"/>
      <c r="X61" s="510"/>
      <c r="Y61" s="510"/>
      <c r="Z61" s="15"/>
      <c r="AA61" s="653"/>
    </row>
    <row r="62" spans="1:27" ht="10.199999999999999" customHeight="1" x14ac:dyDescent="0.25">
      <c r="A62" s="59"/>
      <c r="B62" s="172"/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510"/>
      <c r="W62" s="510"/>
      <c r="X62" s="510"/>
      <c r="Y62" s="510"/>
      <c r="Z62" s="15"/>
      <c r="AA62" s="653"/>
    </row>
    <row r="63" spans="1:27" ht="10.199999999999999" customHeight="1" x14ac:dyDescent="0.25">
      <c r="A63" s="59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61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5"/>
      <c r="AA63" s="653"/>
    </row>
    <row r="64" spans="1:27" ht="10.199999999999999" customHeight="1" x14ac:dyDescent="0.25">
      <c r="A64" s="59"/>
      <c r="B64" s="172"/>
      <c r="C64" s="696" t="s">
        <v>445</v>
      </c>
      <c r="D64" s="510"/>
      <c r="E64" s="510"/>
      <c r="F64" s="510"/>
      <c r="G64" s="510"/>
      <c r="H64" s="510"/>
      <c r="I64" s="510"/>
      <c r="J64" s="510"/>
      <c r="K64" s="510"/>
      <c r="L64" s="510"/>
      <c r="M64" s="510"/>
      <c r="N64" s="510"/>
      <c r="O64" s="510"/>
      <c r="P64" s="510"/>
      <c r="Q64" s="510"/>
      <c r="R64" s="510"/>
      <c r="S64" s="510"/>
      <c r="T64" s="510"/>
      <c r="U64" s="510"/>
      <c r="V64" s="510"/>
      <c r="W64" s="510"/>
      <c r="X64" s="510"/>
      <c r="Y64" s="510"/>
      <c r="Z64" s="15"/>
      <c r="AA64" s="653"/>
    </row>
    <row r="65" spans="1:38" ht="10.199999999999999" customHeight="1" x14ac:dyDescent="0.25">
      <c r="A65" s="59"/>
      <c r="B65" s="172"/>
      <c r="C65" s="510"/>
      <c r="D65" s="510"/>
      <c r="E65" s="510"/>
      <c r="F65" s="510"/>
      <c r="G65" s="510"/>
      <c r="H65" s="510"/>
      <c r="I65" s="510"/>
      <c r="J65" s="510"/>
      <c r="K65" s="510"/>
      <c r="L65" s="510"/>
      <c r="M65" s="510"/>
      <c r="N65" s="510"/>
      <c r="O65" s="510"/>
      <c r="P65" s="510"/>
      <c r="Q65" s="510"/>
      <c r="R65" s="510"/>
      <c r="S65" s="510"/>
      <c r="T65" s="510"/>
      <c r="U65" s="510"/>
      <c r="V65" s="510"/>
      <c r="W65" s="510"/>
      <c r="X65" s="510"/>
      <c r="Y65" s="510"/>
      <c r="Z65" s="15"/>
      <c r="AA65" s="653"/>
    </row>
    <row r="66" spans="1:38" ht="10.199999999999999" customHeight="1" x14ac:dyDescent="0.25">
      <c r="A66" s="59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5"/>
      <c r="AA66" s="653"/>
    </row>
    <row r="67" spans="1:38" ht="10.199999999999999" customHeight="1" x14ac:dyDescent="0.25">
      <c r="A67" s="59"/>
      <c r="B67" s="172"/>
      <c r="Z67" s="15"/>
      <c r="AA67" s="653"/>
    </row>
    <row r="68" spans="1:38" ht="10.199999999999999" customHeight="1" x14ac:dyDescent="0.25">
      <c r="A68" s="59"/>
      <c r="B68" s="172"/>
      <c r="Z68" s="15"/>
      <c r="AA68" s="653"/>
    </row>
    <row r="69" spans="1:38" ht="10.199999999999999" customHeight="1" x14ac:dyDescent="0.25">
      <c r="A69" s="59"/>
      <c r="B69" s="172"/>
      <c r="C69" s="696" t="s">
        <v>442</v>
      </c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10"/>
      <c r="V69" s="510"/>
      <c r="W69" s="510"/>
      <c r="X69" s="510"/>
      <c r="Y69" s="510"/>
      <c r="Z69" s="15"/>
      <c r="AA69" s="653"/>
    </row>
    <row r="70" spans="1:38" ht="10.199999999999999" customHeight="1" x14ac:dyDescent="0.25">
      <c r="A70" s="59"/>
      <c r="B70" s="172"/>
      <c r="C70" s="510"/>
      <c r="D70" s="510"/>
      <c r="E70" s="510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10"/>
      <c r="S70" s="510"/>
      <c r="T70" s="510"/>
      <c r="U70" s="510"/>
      <c r="V70" s="510"/>
      <c r="W70" s="510"/>
      <c r="X70" s="510"/>
      <c r="Y70" s="510"/>
      <c r="Z70" s="15"/>
      <c r="AA70" s="653"/>
    </row>
    <row r="71" spans="1:38" ht="10.199999999999999" customHeight="1" x14ac:dyDescent="0.25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653"/>
    </row>
    <row r="72" spans="1:38" ht="10.199999999999999" customHeight="1" x14ac:dyDescent="0.25">
      <c r="A72" s="174"/>
      <c r="B72" s="174"/>
      <c r="C72" s="696" t="s">
        <v>443</v>
      </c>
      <c r="D72" s="510"/>
      <c r="E72" s="510"/>
      <c r="F72" s="510"/>
      <c r="G72" s="949" t="str">
        <f>IF(Dienststellendaten!H25&lt;1,"",Dienststellendaten!H25)</f>
        <v/>
      </c>
      <c r="H72" s="685"/>
      <c r="I72" s="685"/>
      <c r="J72" s="940" t="s">
        <v>139</v>
      </c>
      <c r="K72" s="1284">
        <f>IF(Dienststellendaten!H28&gt;1,"",Dienststellendaten!H28)</f>
        <v>0</v>
      </c>
      <c r="L72" s="1285"/>
      <c r="M72" s="696" t="s">
        <v>227</v>
      </c>
      <c r="N72" s="510"/>
      <c r="O72" s="510"/>
      <c r="P72" s="510"/>
      <c r="Q72" s="510"/>
      <c r="R72" s="510"/>
      <c r="S72" s="510"/>
      <c r="T72" s="510"/>
      <c r="U72" s="414"/>
      <c r="AA72" s="653"/>
    </row>
    <row r="73" spans="1:38" ht="10.199999999999999" customHeight="1" x14ac:dyDescent="0.25">
      <c r="A73" s="174"/>
      <c r="B73" s="165"/>
      <c r="C73" s="510"/>
      <c r="D73" s="510"/>
      <c r="E73" s="510"/>
      <c r="F73" s="510"/>
      <c r="G73" s="986"/>
      <c r="H73" s="986"/>
      <c r="I73" s="986"/>
      <c r="J73" s="503"/>
      <c r="K73" s="1285"/>
      <c r="L73" s="1285"/>
      <c r="M73" s="510"/>
      <c r="N73" s="510"/>
      <c r="O73" s="510"/>
      <c r="P73" s="510"/>
      <c r="Q73" s="510"/>
      <c r="R73" s="510"/>
      <c r="S73" s="510"/>
      <c r="T73" s="510"/>
      <c r="U73" s="414"/>
      <c r="AA73" s="653"/>
    </row>
    <row r="74" spans="1:38" ht="10.199999999999999" customHeight="1" x14ac:dyDescent="0.25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62"/>
      <c r="O74" s="62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653"/>
    </row>
    <row r="75" spans="1:38" ht="10.199999999999999" customHeight="1" x14ac:dyDescent="0.25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653"/>
    </row>
    <row r="76" spans="1:38" ht="10.199999999999999" customHeight="1" x14ac:dyDescent="0.25">
      <c r="A76" s="174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174"/>
      <c r="N76" s="62"/>
      <c r="O76" s="62"/>
      <c r="P76" s="174"/>
      <c r="Q76" s="64"/>
      <c r="R76" s="64"/>
      <c r="S76" s="174"/>
      <c r="T76" s="174"/>
      <c r="U76" s="174"/>
      <c r="V76" s="174"/>
      <c r="W76" s="174"/>
      <c r="X76" s="174"/>
      <c r="Y76" s="174"/>
      <c r="Z76" s="174"/>
      <c r="AA76" s="653"/>
    </row>
    <row r="77" spans="1:38" ht="10.199999999999999" customHeight="1" x14ac:dyDescent="0.25">
      <c r="A77" s="174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174"/>
      <c r="N77" s="62"/>
      <c r="O77" s="62"/>
      <c r="P77" s="174"/>
      <c r="Q77" s="64"/>
      <c r="R77" s="64"/>
      <c r="S77" s="174"/>
      <c r="T77" s="174"/>
      <c r="U77" s="174"/>
      <c r="V77" s="174"/>
      <c r="W77" s="174"/>
      <c r="X77" s="174"/>
      <c r="Y77" s="174"/>
      <c r="Z77" s="174"/>
      <c r="AA77" s="653"/>
    </row>
    <row r="78" spans="1:38" ht="10.199999999999999" customHeight="1" x14ac:dyDescent="0.25">
      <c r="A78" s="174"/>
      <c r="B78" s="174"/>
      <c r="C78" s="696" t="s">
        <v>83</v>
      </c>
      <c r="D78" s="693"/>
      <c r="E78" s="693"/>
      <c r="F78" s="693"/>
      <c r="G78" s="693"/>
      <c r="H78" s="693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653"/>
      <c r="AB78" s="3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0.199999999999999" customHeight="1" x14ac:dyDescent="0.25">
      <c r="A79" s="174"/>
      <c r="B79" s="63"/>
      <c r="C79" s="693"/>
      <c r="D79" s="693"/>
      <c r="E79" s="693"/>
      <c r="F79" s="693"/>
      <c r="G79" s="693"/>
      <c r="H79" s="693"/>
      <c r="I79" s="63"/>
      <c r="J79" s="63"/>
      <c r="K79" s="63"/>
      <c r="L79" s="63"/>
      <c r="M79" s="174"/>
      <c r="N79" s="62"/>
      <c r="O79" s="62"/>
      <c r="P79" s="174"/>
      <c r="Q79" s="64"/>
      <c r="R79" s="64"/>
      <c r="S79" s="174"/>
      <c r="T79" s="174"/>
      <c r="U79" s="174"/>
      <c r="V79" s="174"/>
      <c r="W79" s="174"/>
      <c r="X79" s="174"/>
      <c r="Y79" s="174"/>
      <c r="Z79" s="174"/>
      <c r="AA79" s="653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0.199999999999999" customHeight="1" x14ac:dyDescent="0.25">
      <c r="A80" s="174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174"/>
      <c r="N80" s="62"/>
      <c r="O80" s="62"/>
      <c r="P80" s="174"/>
      <c r="Q80" s="64"/>
      <c r="R80" s="64"/>
      <c r="S80" s="174"/>
      <c r="T80" s="174"/>
      <c r="U80" s="174"/>
      <c r="V80" s="174"/>
      <c r="W80" s="174"/>
      <c r="X80" s="174"/>
      <c r="Y80" s="174"/>
      <c r="Z80" s="174"/>
      <c r="AA80" s="653"/>
      <c r="AB80" s="596"/>
      <c r="AC80" s="596"/>
      <c r="AD80" s="33"/>
      <c r="AE80" s="4"/>
      <c r="AF80" s="157"/>
      <c r="AG80" s="157"/>
      <c r="AH80" s="157"/>
      <c r="AI80" s="157"/>
      <c r="AJ80" s="4"/>
      <c r="AK80" s="4"/>
      <c r="AL80" s="4"/>
    </row>
    <row r="81" spans="1:38" ht="10.199999999999999" customHeight="1" x14ac:dyDescent="0.25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653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10.199999999999999" customHeight="1" x14ac:dyDescent="0.25">
      <c r="A82" s="174"/>
      <c r="B82" s="65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66"/>
      <c r="S82" s="15"/>
      <c r="T82" s="15"/>
      <c r="U82" s="65"/>
      <c r="V82" s="65"/>
      <c r="W82" s="172"/>
      <c r="X82" s="172"/>
      <c r="Y82" s="172"/>
      <c r="Z82" s="172"/>
      <c r="AA82" s="653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0.199999999999999" customHeight="1" x14ac:dyDescent="0.25">
      <c r="A83" s="174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5"/>
      <c r="S83" s="15"/>
      <c r="T83" s="15"/>
      <c r="U83" s="65"/>
      <c r="V83" s="172"/>
      <c r="W83" s="172"/>
      <c r="X83" s="172"/>
      <c r="Y83" s="172"/>
      <c r="Z83" s="172"/>
      <c r="AA83" s="653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0.199999999999999" customHeight="1" x14ac:dyDescent="0.25">
      <c r="A84" s="174"/>
      <c r="B84" s="174"/>
      <c r="C84" s="596"/>
      <c r="D84" s="596"/>
      <c r="E84" s="596"/>
      <c r="F84" s="596"/>
      <c r="G84" s="596"/>
      <c r="H84" s="596"/>
      <c r="K84" s="596"/>
      <c r="L84" s="596"/>
      <c r="M84" s="596"/>
      <c r="N84" s="596"/>
      <c r="O84" s="596"/>
      <c r="P84" s="596"/>
      <c r="S84" s="596"/>
      <c r="T84" s="596"/>
      <c r="U84" s="596"/>
      <c r="V84" s="596"/>
      <c r="W84" s="596"/>
      <c r="X84" s="596"/>
      <c r="Z84" s="174"/>
      <c r="AA84" s="653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0.199999999999999" customHeight="1" x14ac:dyDescent="0.25">
      <c r="A85" s="174"/>
      <c r="B85" s="65"/>
      <c r="C85" s="627"/>
      <c r="D85" s="627"/>
      <c r="E85" s="627"/>
      <c r="F85" s="627"/>
      <c r="G85" s="627"/>
      <c r="H85" s="627"/>
      <c r="K85" s="627"/>
      <c r="L85" s="627"/>
      <c r="M85" s="627"/>
      <c r="N85" s="627"/>
      <c r="O85" s="627"/>
      <c r="P85" s="627"/>
      <c r="S85" s="627"/>
      <c r="T85" s="627"/>
      <c r="U85" s="627"/>
      <c r="V85" s="627"/>
      <c r="W85" s="627"/>
      <c r="X85" s="627"/>
      <c r="Z85" s="174"/>
      <c r="AA85" s="653"/>
      <c r="AB85" s="4"/>
      <c r="AC85" s="4"/>
      <c r="AD85" s="19"/>
      <c r="AE85" s="4"/>
      <c r="AF85" s="4"/>
      <c r="AG85" s="4"/>
      <c r="AH85" s="4"/>
      <c r="AI85" s="4"/>
      <c r="AJ85" s="4"/>
      <c r="AK85" s="4"/>
      <c r="AL85" s="4"/>
    </row>
    <row r="86" spans="1:38" ht="10.199999999999999" customHeight="1" x14ac:dyDescent="0.25">
      <c r="A86" s="174"/>
      <c r="B86" s="65"/>
      <c r="Z86" s="174"/>
      <c r="AA86" s="653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10.199999999999999" customHeight="1" x14ac:dyDescent="0.25">
      <c r="A87" s="174"/>
      <c r="B87" s="67"/>
      <c r="C87" s="591" t="s">
        <v>0</v>
      </c>
      <c r="D87" s="591"/>
      <c r="E87" s="591"/>
      <c r="F87" s="591"/>
      <c r="G87" s="591"/>
      <c r="H87" s="591"/>
      <c r="I87" s="118"/>
      <c r="J87" s="118"/>
      <c r="K87" s="1164" t="s">
        <v>454</v>
      </c>
      <c r="L87" s="1164"/>
      <c r="M87" s="1164"/>
      <c r="N87" s="1164"/>
      <c r="O87" s="1164"/>
      <c r="P87" s="1164"/>
      <c r="Q87" s="118"/>
      <c r="R87" s="118"/>
      <c r="S87" s="1164" t="s">
        <v>454</v>
      </c>
      <c r="T87" s="1164"/>
      <c r="U87" s="1164"/>
      <c r="V87" s="1164"/>
      <c r="W87" s="1164"/>
      <c r="X87" s="1164"/>
      <c r="Z87" s="174"/>
      <c r="AA87" s="653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10.199999999999999" customHeight="1" x14ac:dyDescent="0.25">
      <c r="A88" s="174"/>
      <c r="B88" s="67"/>
      <c r="Z88" s="174"/>
      <c r="AA88" s="653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10.199999999999999" customHeight="1" x14ac:dyDescent="0.25">
      <c r="A89" s="174"/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653"/>
    </row>
    <row r="90" spans="1:38" ht="10.199999999999999" customHeight="1" x14ac:dyDescent="0.25">
      <c r="A90" s="174"/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653"/>
    </row>
    <row r="91" spans="1:38" ht="10.199999999999999" customHeight="1" x14ac:dyDescent="0.25">
      <c r="A91" s="174"/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653"/>
    </row>
    <row r="92" spans="1:38" ht="10.199999999999999" customHeight="1" x14ac:dyDescent="0.25">
      <c r="A92" s="174"/>
      <c r="B92" s="67"/>
      <c r="C92" s="172"/>
      <c r="D92" s="172"/>
      <c r="E92" s="172"/>
      <c r="F92" s="172"/>
      <c r="G92" s="67"/>
      <c r="H92" s="67"/>
      <c r="I92" s="67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653"/>
    </row>
    <row r="93" spans="1:38" ht="10.199999999999999" customHeight="1" thickBot="1" x14ac:dyDescent="0.3">
      <c r="A93" s="174"/>
      <c r="B93" s="172"/>
      <c r="C93" s="172"/>
      <c r="D93" s="172"/>
      <c r="E93" s="172"/>
      <c r="F93" s="172"/>
      <c r="G93" s="67"/>
      <c r="H93" s="67"/>
      <c r="I93" s="67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653"/>
    </row>
    <row r="94" spans="1:38" ht="10.199999999999999" customHeight="1" x14ac:dyDescent="0.25">
      <c r="A94" s="174"/>
      <c r="B94" s="174"/>
      <c r="C94" s="892" t="s">
        <v>1</v>
      </c>
      <c r="D94" s="543"/>
      <c r="E94" s="543"/>
      <c r="F94" s="543"/>
      <c r="G94" s="543"/>
      <c r="H94" s="998" t="s">
        <v>112</v>
      </c>
      <c r="I94" s="999"/>
      <c r="J94" s="999"/>
      <c r="K94" s="999"/>
      <c r="L94" s="999"/>
      <c r="M94" s="999"/>
      <c r="N94" s="999"/>
      <c r="O94" s="999"/>
      <c r="P94" s="999"/>
      <c r="Q94" s="999"/>
      <c r="R94" s="1"/>
      <c r="S94" s="1"/>
      <c r="T94" s="1"/>
      <c r="U94" s="1"/>
      <c r="V94" s="1"/>
      <c r="W94" s="1"/>
      <c r="X94" s="1"/>
      <c r="Y94" s="2"/>
      <c r="Z94" s="3"/>
      <c r="AA94" s="653"/>
    </row>
    <row r="95" spans="1:38" ht="10.199999999999999" customHeight="1" x14ac:dyDescent="0.25">
      <c r="A95" s="174"/>
      <c r="B95" s="172"/>
      <c r="C95" s="875"/>
      <c r="D95" s="546"/>
      <c r="E95" s="546"/>
      <c r="F95" s="546"/>
      <c r="G95" s="546"/>
      <c r="H95" s="1022"/>
      <c r="I95" s="1022"/>
      <c r="J95" s="1022"/>
      <c r="K95" s="1022"/>
      <c r="L95" s="1022"/>
      <c r="M95" s="1022"/>
      <c r="N95" s="1022"/>
      <c r="O95" s="1022"/>
      <c r="P95" s="1022"/>
      <c r="Q95" s="1022"/>
      <c r="R95" s="4"/>
      <c r="S95" s="4"/>
      <c r="T95" s="4"/>
      <c r="U95" s="4"/>
      <c r="V95" s="4"/>
      <c r="W95" s="4"/>
      <c r="X95" s="4"/>
      <c r="Y95" s="5"/>
      <c r="Z95" s="3"/>
      <c r="AA95" s="653"/>
    </row>
    <row r="96" spans="1:38" ht="10.199999999999999" customHeight="1" x14ac:dyDescent="0.25">
      <c r="A96" s="174"/>
      <c r="B96" s="172"/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5"/>
      <c r="Z96" s="3"/>
      <c r="AA96" s="653"/>
    </row>
    <row r="97" spans="1:27" ht="9.6" customHeight="1" x14ac:dyDescent="0.25">
      <c r="A97" s="174"/>
      <c r="B97" s="68"/>
      <c r="C97" s="981" t="s">
        <v>225</v>
      </c>
      <c r="D97" s="596"/>
      <c r="E97" s="596"/>
      <c r="F97" s="596"/>
      <c r="G97" s="596"/>
      <c r="H97" s="596"/>
      <c r="I97" s="743"/>
      <c r="J97" s="743"/>
      <c r="K97" s="1047"/>
      <c r="L97" s="166"/>
      <c r="M97" s="166"/>
      <c r="N97" s="169"/>
      <c r="O97" s="157"/>
      <c r="P97" s="157"/>
      <c r="Q97" s="169"/>
      <c r="R97" s="157"/>
      <c r="S97" s="157"/>
      <c r="T97" s="61"/>
      <c r="U97" s="61"/>
      <c r="V97" s="112"/>
      <c r="W97" s="112"/>
      <c r="X97" s="4"/>
      <c r="Y97" s="5"/>
      <c r="Z97" s="3"/>
      <c r="AA97" s="653"/>
    </row>
    <row r="98" spans="1:27" ht="10.199999999999999" customHeight="1" x14ac:dyDescent="0.25">
      <c r="A98" s="174"/>
      <c r="B98" s="70"/>
      <c r="C98" s="616"/>
      <c r="D98" s="596"/>
      <c r="E98" s="596"/>
      <c r="F98" s="596"/>
      <c r="G98" s="596"/>
      <c r="H98" s="596"/>
      <c r="I98" s="781"/>
      <c r="J98" s="781"/>
      <c r="K98" s="1048"/>
      <c r="L98" s="166"/>
      <c r="M98" s="166"/>
      <c r="N98" s="157"/>
      <c r="O98" s="157"/>
      <c r="P98" s="157"/>
      <c r="Q98" s="157"/>
      <c r="R98" s="157"/>
      <c r="S98" s="157"/>
      <c r="T98" s="61"/>
      <c r="U98" s="61"/>
      <c r="V98" s="112"/>
      <c r="W98" s="112"/>
      <c r="X98" s="4"/>
      <c r="Y98" s="5"/>
      <c r="Z98" s="3"/>
      <c r="AA98" s="653"/>
    </row>
    <row r="99" spans="1:27" ht="10.199999999999999" customHeight="1" x14ac:dyDescent="0.25">
      <c r="A99" s="174"/>
      <c r="B99" s="172"/>
      <c r="C99" s="40"/>
      <c r="D99" s="35"/>
      <c r="E99" s="35"/>
      <c r="F99" s="35"/>
      <c r="G99" s="29"/>
      <c r="H99" s="29"/>
      <c r="I99" s="2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5"/>
      <c r="Z99" s="3"/>
      <c r="AA99" s="653"/>
    </row>
    <row r="100" spans="1:27" ht="10.199999999999999" customHeight="1" x14ac:dyDescent="0.25">
      <c r="A100" s="174"/>
      <c r="B100" s="68"/>
      <c r="C100" s="981" t="s">
        <v>226</v>
      </c>
      <c r="D100" s="546"/>
      <c r="E100" s="546"/>
      <c r="F100" s="546"/>
      <c r="G100" s="546"/>
      <c r="H100" s="546"/>
      <c r="I100" s="546"/>
      <c r="J100" s="546"/>
      <c r="K100" s="546"/>
      <c r="L100" s="546"/>
      <c r="M100" s="546"/>
      <c r="N100" s="546"/>
      <c r="O100" s="546"/>
      <c r="P100" s="596"/>
      <c r="Q100" s="596"/>
      <c r="R100" s="596"/>
      <c r="S100" s="157"/>
      <c r="T100" s="743"/>
      <c r="U100" s="743"/>
      <c r="V100" s="1047"/>
      <c r="W100" s="4"/>
      <c r="X100" s="4"/>
      <c r="Y100" s="5"/>
      <c r="Z100" s="3"/>
      <c r="AA100" s="653"/>
    </row>
    <row r="101" spans="1:27" ht="10.199999999999999" customHeight="1" x14ac:dyDescent="0.25">
      <c r="A101" s="174"/>
      <c r="B101" s="68"/>
      <c r="C101" s="875"/>
      <c r="D101" s="546"/>
      <c r="E101" s="546"/>
      <c r="F101" s="546"/>
      <c r="G101" s="546"/>
      <c r="H101" s="546"/>
      <c r="I101" s="546"/>
      <c r="J101" s="546"/>
      <c r="K101" s="546"/>
      <c r="L101" s="546"/>
      <c r="M101" s="546"/>
      <c r="N101" s="546"/>
      <c r="O101" s="546"/>
      <c r="P101" s="596"/>
      <c r="Q101" s="596"/>
      <c r="R101" s="596"/>
      <c r="S101" s="157"/>
      <c r="T101" s="781"/>
      <c r="U101" s="781"/>
      <c r="V101" s="1048"/>
      <c r="W101" s="4"/>
      <c r="X101" s="4"/>
      <c r="Y101" s="5"/>
      <c r="Z101" s="3"/>
      <c r="AA101" s="653"/>
    </row>
    <row r="102" spans="1:27" ht="10.199999999999999" customHeight="1" x14ac:dyDescent="0.25">
      <c r="A102" s="174"/>
      <c r="B102" s="68"/>
      <c r="C102" s="40"/>
      <c r="D102" s="35"/>
      <c r="E102" s="35"/>
      <c r="F102" s="35"/>
      <c r="G102" s="29"/>
      <c r="H102" s="29"/>
      <c r="I102" s="2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5"/>
      <c r="Z102" s="3"/>
      <c r="AA102" s="653"/>
    </row>
    <row r="103" spans="1:27" ht="10.199999999999999" customHeight="1" thickBot="1" x14ac:dyDescent="0.3">
      <c r="A103" s="174"/>
      <c r="B103" s="72"/>
      <c r="C103" s="41"/>
      <c r="D103" s="42"/>
      <c r="E103" s="42"/>
      <c r="F103" s="42"/>
      <c r="G103" s="43"/>
      <c r="H103" s="43"/>
      <c r="I103" s="43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7"/>
      <c r="Z103" s="3"/>
      <c r="AA103" s="653"/>
    </row>
    <row r="104" spans="1:27" ht="10.199999999999999" customHeight="1" x14ac:dyDescent="0.25">
      <c r="A104" s="174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653"/>
    </row>
    <row r="105" spans="1:27" ht="10.199999999999999" customHeight="1" x14ac:dyDescent="0.25">
      <c r="AA105" s="653"/>
    </row>
    <row r="106" spans="1:27" ht="10.199999999999999" customHeight="1" x14ac:dyDescent="0.25">
      <c r="AA106" s="653"/>
    </row>
    <row r="107" spans="1:27" ht="10.199999999999999" customHeight="1" x14ac:dyDescent="0.25">
      <c r="C107" s="622" t="s">
        <v>100</v>
      </c>
      <c r="D107" s="610"/>
      <c r="E107" s="610"/>
      <c r="F107" s="610"/>
      <c r="G107" s="610"/>
      <c r="H107" s="610"/>
      <c r="I107" s="610"/>
      <c r="J107" s="610"/>
      <c r="K107" s="610"/>
      <c r="L107" s="610"/>
      <c r="M107" s="610"/>
      <c r="N107" s="610"/>
      <c r="O107" s="610"/>
      <c r="P107" s="610"/>
      <c r="Q107" s="610"/>
      <c r="AA107" s="653"/>
    </row>
    <row r="108" spans="1:27" ht="10.199999999999999" customHeight="1" x14ac:dyDescent="0.25">
      <c r="C108" s="610"/>
      <c r="D108" s="610"/>
      <c r="E108" s="610"/>
      <c r="F108" s="610"/>
      <c r="G108" s="610"/>
      <c r="H108" s="610"/>
      <c r="I108" s="610"/>
      <c r="J108" s="610"/>
      <c r="K108" s="610"/>
      <c r="L108" s="610"/>
      <c r="M108" s="610"/>
      <c r="N108" s="610"/>
      <c r="O108" s="610"/>
      <c r="P108" s="610"/>
      <c r="Q108" s="610"/>
      <c r="AA108" s="653"/>
    </row>
    <row r="109" spans="1:27" ht="10.199999999999999" customHeight="1" x14ac:dyDescent="0.25">
      <c r="AA109" s="653"/>
    </row>
    <row r="110" spans="1:27" ht="10.199999999999999" customHeight="1" x14ac:dyDescent="0.25">
      <c r="AA110" s="653"/>
    </row>
    <row r="111" spans="1:27" ht="10.199999999999999" customHeight="1" x14ac:dyDescent="0.25">
      <c r="AA111" s="653"/>
    </row>
    <row r="112" spans="1:27" ht="10.199999999999999" customHeight="1" x14ac:dyDescent="0.25">
      <c r="AA112" s="653"/>
    </row>
    <row r="113" spans="27:27" ht="10.199999999999999" customHeight="1" x14ac:dyDescent="0.25">
      <c r="AA113" s="653"/>
    </row>
    <row r="114" spans="27:27" ht="10.199999999999999" customHeight="1" x14ac:dyDescent="0.25">
      <c r="AA114" s="653"/>
    </row>
    <row r="115" spans="27:27" ht="10.199999999999999" customHeight="1" x14ac:dyDescent="0.25"/>
    <row r="116" spans="27:27" ht="10.199999999999999" customHeight="1" x14ac:dyDescent="0.25"/>
    <row r="117" spans="27:27" ht="10.199999999999999" customHeight="1" x14ac:dyDescent="0.25"/>
    <row r="118" spans="27:27" ht="10.199999999999999" customHeight="1" x14ac:dyDescent="0.25"/>
    <row r="119" spans="27:27" ht="10.199999999999999" customHeight="1" x14ac:dyDescent="0.25"/>
    <row r="120" spans="27:27" ht="10.199999999999999" customHeight="1" x14ac:dyDescent="0.25"/>
    <row r="121" spans="27:27" ht="10.199999999999999" customHeight="1" x14ac:dyDescent="0.25"/>
    <row r="122" spans="27:27" ht="10.199999999999999" customHeight="1" x14ac:dyDescent="0.25"/>
    <row r="123" spans="27:27" ht="10.199999999999999" customHeight="1" x14ac:dyDescent="0.25"/>
    <row r="124" spans="27:27" ht="10.199999999999999" customHeight="1" x14ac:dyDescent="0.25"/>
    <row r="125" spans="27:27" ht="10.199999999999999" customHeight="1" x14ac:dyDescent="0.25"/>
    <row r="126" spans="27:27" ht="10.199999999999999" customHeight="1" x14ac:dyDescent="0.25"/>
    <row r="127" spans="27:27" ht="10.199999999999999" customHeight="1" x14ac:dyDescent="0.25"/>
    <row r="128" spans="27:27" ht="10.199999999999999" customHeight="1" x14ac:dyDescent="0.25"/>
    <row r="129" ht="10.199999999999999" customHeight="1" x14ac:dyDescent="0.25"/>
    <row r="130" ht="10.199999999999999" customHeight="1" x14ac:dyDescent="0.25"/>
    <row r="131" ht="10.199999999999999" customHeight="1" x14ac:dyDescent="0.25"/>
    <row r="132" ht="10.199999999999999" customHeight="1" x14ac:dyDescent="0.25"/>
    <row r="133" ht="10.199999999999999" customHeight="1" x14ac:dyDescent="0.25"/>
  </sheetData>
  <sheetProtection algorithmName="SHA-512" hashValue="AjSCS1jUsu5debOOrbB3AdQyw+Y7zpVaaMbfz9FkurHfTTmLLSvk7jUxq/rlUMDnKtOYQTMQeJHMQRcxwn3GJw==" saltValue="IabHuvo6NeVC95a/qMlSVQ==" spinCount="100000" sheet="1" selectLockedCells="1"/>
  <mergeCells count="61">
    <mergeCell ref="AA1:AA114"/>
    <mergeCell ref="K84:P85"/>
    <mergeCell ref="S84:X85"/>
    <mergeCell ref="C78:H79"/>
    <mergeCell ref="C84:H85"/>
    <mergeCell ref="C107:Q108"/>
    <mergeCell ref="C100:R101"/>
    <mergeCell ref="C87:H87"/>
    <mergeCell ref="K87:P87"/>
    <mergeCell ref="S87:X87"/>
    <mergeCell ref="C94:G95"/>
    <mergeCell ref="H94:Q95"/>
    <mergeCell ref="C97:H98"/>
    <mergeCell ref="I97:K98"/>
    <mergeCell ref="T100:V101"/>
    <mergeCell ref="E52:W53"/>
    <mergeCell ref="J72:J73"/>
    <mergeCell ref="M72:T73"/>
    <mergeCell ref="C64:Y65"/>
    <mergeCell ref="C69:Y70"/>
    <mergeCell ref="C61:Y62"/>
    <mergeCell ref="C72:F73"/>
    <mergeCell ref="G72:I73"/>
    <mergeCell ref="K72:L73"/>
    <mergeCell ref="D52:D53"/>
    <mergeCell ref="D55:D56"/>
    <mergeCell ref="O24:W25"/>
    <mergeCell ref="X26:Z26"/>
    <mergeCell ref="C24:L25"/>
    <mergeCell ref="D46:D47"/>
    <mergeCell ref="D49:D50"/>
    <mergeCell ref="C33:I34"/>
    <mergeCell ref="C38:Y39"/>
    <mergeCell ref="C36:I37"/>
    <mergeCell ref="J36:L37"/>
    <mergeCell ref="M36:Y37"/>
    <mergeCell ref="E46:X47"/>
    <mergeCell ref="E49:W50"/>
    <mergeCell ref="E55:W56"/>
    <mergeCell ref="AB80:AC80"/>
    <mergeCell ref="B2:C3"/>
    <mergeCell ref="E2:G3"/>
    <mergeCell ref="I2:S3"/>
    <mergeCell ref="B4:D4"/>
    <mergeCell ref="E4:G4"/>
    <mergeCell ref="I4:S4"/>
    <mergeCell ref="V2:Y3"/>
    <mergeCell ref="B8:Y9"/>
    <mergeCell ref="B10:Y11"/>
    <mergeCell ref="W21:Z21"/>
    <mergeCell ref="C15:E16"/>
    <mergeCell ref="C18:L19"/>
    <mergeCell ref="C21:L22"/>
    <mergeCell ref="Q26:U26"/>
    <mergeCell ref="X24:Z25"/>
    <mergeCell ref="B36:B37"/>
    <mergeCell ref="B41:B42"/>
    <mergeCell ref="C43:Y44"/>
    <mergeCell ref="C41:M42"/>
    <mergeCell ref="N41:Q42"/>
    <mergeCell ref="R41:X42"/>
  </mergeCells>
  <dataValidations count="1">
    <dataValidation type="list" allowBlank="1" showInputMessage="1" showErrorMessage="1" prompt="Bitte Anrede auswählen" sqref="C15" xr:uid="{00000000-0002-0000-1B00-000000000000}">
      <formula1>"Herrn, Frau"</formula1>
    </dataValidation>
  </dataValidations>
  <pageMargins left="0.7" right="0.7" top="0.78740157499999996" bottom="0.78740157499999996" header="0.3" footer="0.3"/>
  <pageSetup paperSize="9"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7">
    <tabColor theme="3" tint="0.39997558519241921"/>
  </sheetPr>
  <dimension ref="A1:AL129"/>
  <sheetViews>
    <sheetView showGridLines="0" zoomScaleNormal="100" workbookViewId="0">
      <selection activeCell="AA111" sqref="AA111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652" t="s">
        <v>466</v>
      </c>
    </row>
    <row r="2" spans="1:27" ht="10.199999999999999" customHeight="1" x14ac:dyDescent="0.25">
      <c r="A2" s="174"/>
      <c r="B2" s="954" t="s">
        <v>228</v>
      </c>
      <c r="C2" s="955"/>
      <c r="D2" s="955"/>
      <c r="E2" s="955"/>
      <c r="F2" s="955"/>
      <c r="G2" s="955"/>
      <c r="H2" s="955"/>
      <c r="I2" s="73"/>
      <c r="J2" s="173"/>
      <c r="K2" s="75"/>
      <c r="L2" s="15"/>
      <c r="M2" s="15"/>
      <c r="N2" s="15"/>
      <c r="O2" s="15"/>
      <c r="P2" s="15"/>
      <c r="Q2" s="15"/>
      <c r="R2" s="15"/>
      <c r="S2" s="15"/>
      <c r="T2" s="174"/>
      <c r="U2" s="174"/>
      <c r="V2" s="676" t="s">
        <v>457</v>
      </c>
      <c r="W2" s="530"/>
      <c r="X2" s="530"/>
      <c r="Y2" s="530"/>
      <c r="Z2" s="174"/>
      <c r="AA2" s="653"/>
    </row>
    <row r="3" spans="1:27" ht="10.199999999999999" customHeight="1" x14ac:dyDescent="0.25">
      <c r="A3" s="174"/>
      <c r="B3" s="956"/>
      <c r="C3" s="957"/>
      <c r="D3" s="957"/>
      <c r="E3" s="957"/>
      <c r="F3" s="957"/>
      <c r="G3" s="957"/>
      <c r="H3" s="957"/>
      <c r="I3" s="174"/>
      <c r="J3" s="174"/>
      <c r="K3" s="76"/>
      <c r="L3" s="15"/>
      <c r="M3" s="15"/>
      <c r="N3" s="15"/>
      <c r="O3" s="15"/>
      <c r="P3" s="15"/>
      <c r="Q3" s="15"/>
      <c r="R3" s="15"/>
      <c r="S3" s="15"/>
      <c r="T3" s="174"/>
      <c r="U3" s="174"/>
      <c r="V3" s="530"/>
      <c r="W3" s="530"/>
      <c r="X3" s="530"/>
      <c r="Y3" s="530"/>
      <c r="Z3" s="174"/>
      <c r="AA3" s="653"/>
    </row>
    <row r="4" spans="1:27" ht="10.199999999999999" customHeight="1" x14ac:dyDescent="0.25">
      <c r="A4" s="174"/>
      <c r="B4" s="1286"/>
      <c r="C4" s="546"/>
      <c r="D4" s="546"/>
      <c r="E4" s="546"/>
      <c r="F4" s="546"/>
      <c r="G4" s="546"/>
      <c r="H4" s="546"/>
      <c r="I4" s="546"/>
      <c r="J4" s="546"/>
      <c r="K4" s="1247"/>
      <c r="L4" s="171"/>
      <c r="M4" s="171"/>
      <c r="N4" s="171"/>
      <c r="O4" s="171"/>
      <c r="P4" s="171"/>
      <c r="Q4" s="171"/>
      <c r="R4" s="171"/>
      <c r="S4" s="171"/>
      <c r="T4" s="174"/>
      <c r="U4" s="174"/>
      <c r="Z4" s="174"/>
      <c r="AA4" s="653"/>
    </row>
    <row r="5" spans="1:27" ht="10.199999999999999" customHeight="1" x14ac:dyDescent="0.25">
      <c r="A5" s="174"/>
      <c r="B5" s="1287"/>
      <c r="C5" s="1283"/>
      <c r="D5" s="1283"/>
      <c r="E5" s="1283"/>
      <c r="F5" s="1283"/>
      <c r="G5" s="1283"/>
      <c r="H5" s="1283"/>
      <c r="I5" s="1283"/>
      <c r="J5" s="1283"/>
      <c r="K5" s="1288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653"/>
    </row>
    <row r="6" spans="1:27" ht="9.6" customHeight="1" x14ac:dyDescent="0.25">
      <c r="A6" s="174"/>
      <c r="B6" s="1289"/>
      <c r="C6" s="1290"/>
      <c r="D6" s="1290"/>
      <c r="E6" s="1290"/>
      <c r="F6" s="1290"/>
      <c r="G6" s="1290"/>
      <c r="H6" s="1290"/>
      <c r="I6" s="1290"/>
      <c r="J6" s="1290"/>
      <c r="K6" s="1291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653"/>
    </row>
    <row r="7" spans="1:27" ht="10.199999999999999" customHeight="1" x14ac:dyDescent="0.25">
      <c r="A7" s="174"/>
      <c r="B7" s="1292"/>
      <c r="C7" s="1293"/>
      <c r="D7" s="1293"/>
      <c r="E7" s="1293"/>
      <c r="F7" s="1293"/>
      <c r="G7" s="1293"/>
      <c r="H7" s="1293"/>
      <c r="I7" s="1293"/>
      <c r="J7" s="1293"/>
      <c r="K7" s="129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653"/>
    </row>
    <row r="8" spans="1:27" ht="10.199999999999999" customHeight="1" x14ac:dyDescent="0.25">
      <c r="A8" s="174"/>
      <c r="B8" s="10"/>
      <c r="C8" s="4"/>
      <c r="D8" s="4"/>
      <c r="E8" s="4"/>
      <c r="F8" s="4"/>
      <c r="G8" s="4"/>
      <c r="H8" s="4"/>
      <c r="I8" s="4"/>
      <c r="J8" s="4"/>
      <c r="K8" s="11"/>
      <c r="Z8" s="54"/>
      <c r="AA8" s="653"/>
    </row>
    <row r="9" spans="1:27" ht="10.199999999999999" customHeight="1" x14ac:dyDescent="0.25">
      <c r="A9" s="174"/>
      <c r="B9" s="1286"/>
      <c r="C9" s="549"/>
      <c r="D9" s="549"/>
      <c r="E9" s="549"/>
      <c r="F9" s="549"/>
      <c r="G9" s="549"/>
      <c r="H9" s="549"/>
      <c r="I9" s="549"/>
      <c r="J9" s="549"/>
      <c r="K9" s="1295"/>
      <c r="Z9" s="55"/>
      <c r="AA9" s="653"/>
    </row>
    <row r="10" spans="1:27" ht="10.199999999999999" customHeight="1" x14ac:dyDescent="0.25">
      <c r="A10" s="174"/>
      <c r="B10" s="1296"/>
      <c r="C10" s="1297"/>
      <c r="D10" s="1297"/>
      <c r="E10" s="1297"/>
      <c r="F10" s="1297"/>
      <c r="G10" s="1297"/>
      <c r="H10" s="1297"/>
      <c r="I10" s="1297"/>
      <c r="J10" s="1297"/>
      <c r="K10" s="1298"/>
      <c r="Z10" s="55"/>
      <c r="AA10" s="653"/>
    </row>
    <row r="11" spans="1:27" ht="10.199999999999999" customHeight="1" x14ac:dyDescent="0.25">
      <c r="A11" s="174"/>
      <c r="B11" s="14"/>
      <c r="C11" s="12"/>
      <c r="D11" s="12"/>
      <c r="E11" s="12"/>
      <c r="F11" s="12"/>
      <c r="G11" s="12"/>
      <c r="H11" s="12"/>
      <c r="I11" s="12"/>
      <c r="J11" s="12"/>
      <c r="K11" s="13"/>
      <c r="Z11" s="56"/>
      <c r="AA11" s="653"/>
    </row>
    <row r="12" spans="1:27" ht="10.199999999999999" customHeight="1" x14ac:dyDescent="0.25">
      <c r="A12" s="174"/>
      <c r="Z12" s="56"/>
      <c r="AA12" s="653"/>
    </row>
    <row r="13" spans="1:27" ht="10.199999999999999" customHeight="1" x14ac:dyDescent="0.25">
      <c r="A13" s="174"/>
      <c r="Z13" s="174"/>
      <c r="AA13" s="653"/>
    </row>
    <row r="14" spans="1:27" ht="10.199999999999999" customHeight="1" x14ac:dyDescent="0.25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653"/>
    </row>
    <row r="15" spans="1:27" ht="10.199999999999999" customHeight="1" x14ac:dyDescent="0.25">
      <c r="A15" s="15"/>
      <c r="B15" s="57"/>
      <c r="C15" s="121"/>
      <c r="D15" s="122"/>
      <c r="E15" s="122"/>
      <c r="F15" s="174"/>
      <c r="G15" s="174"/>
      <c r="H15" s="57"/>
      <c r="I15" s="57"/>
      <c r="J15" s="57"/>
      <c r="K15" s="57"/>
      <c r="L15" s="57"/>
      <c r="M15" s="15"/>
      <c r="N15" s="15"/>
      <c r="O15" s="15"/>
      <c r="P15" s="15"/>
      <c r="Q15" s="58"/>
      <c r="R15" s="15"/>
      <c r="S15" s="15"/>
      <c r="T15" s="15"/>
      <c r="U15" s="15"/>
      <c r="V15" s="15"/>
      <c r="W15" s="58"/>
      <c r="X15" s="15"/>
      <c r="Y15" s="15"/>
      <c r="Z15" s="58"/>
      <c r="AA15" s="653"/>
    </row>
    <row r="16" spans="1:27" ht="10.199999999999999" customHeight="1" x14ac:dyDescent="0.25">
      <c r="A16" s="15"/>
      <c r="B16" s="1091" t="s">
        <v>229</v>
      </c>
      <c r="C16" s="683"/>
      <c r="D16" s="683"/>
      <c r="E16" s="683"/>
      <c r="F16" s="683"/>
      <c r="G16" s="683"/>
      <c r="H16" s="683"/>
      <c r="I16" s="683"/>
      <c r="J16" s="683"/>
      <c r="K16" s="683"/>
      <c r="L16" s="683"/>
      <c r="M16" s="683"/>
      <c r="N16" s="683"/>
      <c r="O16" s="683"/>
      <c r="P16" s="683"/>
      <c r="Q16" s="683"/>
      <c r="R16" s="683"/>
      <c r="S16" s="683"/>
      <c r="T16" s="683"/>
      <c r="U16" s="683"/>
      <c r="V16" s="683"/>
      <c r="W16" s="683"/>
      <c r="X16" s="683"/>
      <c r="Y16" s="683"/>
      <c r="Z16" s="15"/>
      <c r="AA16" s="653"/>
    </row>
    <row r="17" spans="1:29" ht="10.199999999999999" customHeight="1" x14ac:dyDescent="0.25">
      <c r="A17" s="174"/>
      <c r="B17" s="683"/>
      <c r="C17" s="683"/>
      <c r="D17" s="683"/>
      <c r="E17" s="683"/>
      <c r="F17" s="683"/>
      <c r="G17" s="683"/>
      <c r="H17" s="683"/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3"/>
      <c r="T17" s="683"/>
      <c r="U17" s="683"/>
      <c r="V17" s="683"/>
      <c r="W17" s="683"/>
      <c r="X17" s="683"/>
      <c r="Y17" s="683"/>
      <c r="Z17" s="15"/>
      <c r="AA17" s="653"/>
    </row>
    <row r="18" spans="1:29" ht="10.199999999999999" customHeight="1" x14ac:dyDescent="0.25">
      <c r="A18" s="59"/>
      <c r="B18" s="1091" t="s">
        <v>217</v>
      </c>
      <c r="C18" s="683"/>
      <c r="D18" s="683"/>
      <c r="E18" s="683"/>
      <c r="F18" s="683"/>
      <c r="G18" s="683"/>
      <c r="H18" s="683"/>
      <c r="I18" s="683"/>
      <c r="J18" s="683"/>
      <c r="K18" s="683"/>
      <c r="L18" s="683"/>
      <c r="M18" s="683"/>
      <c r="N18" s="683"/>
      <c r="O18" s="683"/>
      <c r="P18" s="683"/>
      <c r="Q18" s="683"/>
      <c r="R18" s="683"/>
      <c r="S18" s="683"/>
      <c r="T18" s="683"/>
      <c r="U18" s="683"/>
      <c r="V18" s="683"/>
      <c r="W18" s="683"/>
      <c r="X18" s="683"/>
      <c r="Y18" s="683"/>
      <c r="Z18" s="15"/>
      <c r="AA18" s="653"/>
    </row>
    <row r="19" spans="1:29" ht="10.199999999999999" customHeight="1" x14ac:dyDescent="0.25">
      <c r="A19" s="59"/>
      <c r="B19" s="683"/>
      <c r="C19" s="683"/>
      <c r="D19" s="683"/>
      <c r="E19" s="683"/>
      <c r="F19" s="683"/>
      <c r="G19" s="683"/>
      <c r="H19" s="683"/>
      <c r="I19" s="683"/>
      <c r="J19" s="683"/>
      <c r="K19" s="683"/>
      <c r="L19" s="683"/>
      <c r="M19" s="683"/>
      <c r="N19" s="683"/>
      <c r="O19" s="683"/>
      <c r="P19" s="683"/>
      <c r="Q19" s="683"/>
      <c r="R19" s="683"/>
      <c r="S19" s="683"/>
      <c r="T19" s="683"/>
      <c r="U19" s="683"/>
      <c r="V19" s="683"/>
      <c r="W19" s="683"/>
      <c r="X19" s="683"/>
      <c r="Y19" s="683"/>
      <c r="Z19" s="15"/>
      <c r="AA19" s="653"/>
    </row>
    <row r="20" spans="1:29" ht="10.199999999999999" customHeight="1" x14ac:dyDescent="0.25">
      <c r="A20" s="59"/>
      <c r="B20" s="172"/>
      <c r="C20" s="172"/>
      <c r="D20" s="172"/>
      <c r="E20" s="172"/>
      <c r="F20" s="197"/>
      <c r="G20" s="168"/>
      <c r="H20" s="168"/>
      <c r="I20" s="168"/>
      <c r="J20" s="168"/>
      <c r="K20" s="172"/>
      <c r="L20" s="172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653"/>
    </row>
    <row r="21" spans="1:29" ht="10.199999999999999" customHeight="1" x14ac:dyDescent="0.25">
      <c r="A21" s="59"/>
      <c r="B21" s="172"/>
      <c r="C21" s="196"/>
      <c r="D21" s="172"/>
      <c r="E21" s="172"/>
      <c r="F21" s="172"/>
      <c r="G21" s="172"/>
      <c r="H21" s="172"/>
      <c r="I21" s="172"/>
      <c r="J21" s="172"/>
      <c r="K21" s="172"/>
      <c r="L21" s="172"/>
      <c r="M21" s="15"/>
      <c r="N21" s="15"/>
      <c r="O21" s="15"/>
      <c r="P21" s="15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653"/>
    </row>
    <row r="22" spans="1:29" ht="10.199999999999999" customHeight="1" x14ac:dyDescent="0.25">
      <c r="A22" s="59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4"/>
      <c r="N22" s="174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653"/>
    </row>
    <row r="23" spans="1:29" ht="10.199999999999999" customHeight="1" x14ac:dyDescent="0.25">
      <c r="A23" s="59"/>
      <c r="B23" s="172"/>
      <c r="C23" s="172"/>
      <c r="D23" s="172"/>
      <c r="E23" s="172"/>
      <c r="F23" s="168"/>
      <c r="G23" s="172"/>
      <c r="H23" s="172"/>
      <c r="I23" s="172"/>
      <c r="J23" s="172"/>
      <c r="K23" s="172"/>
      <c r="L23" s="172"/>
      <c r="M23" s="174"/>
      <c r="N23" s="174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653"/>
    </row>
    <row r="24" spans="1:29" ht="10.199999999999999" customHeight="1" x14ac:dyDescent="0.25">
      <c r="A24" s="59"/>
      <c r="B24" s="172"/>
      <c r="C24" s="196"/>
      <c r="D24" s="172"/>
      <c r="E24" s="172"/>
      <c r="F24" s="172"/>
      <c r="G24" s="172"/>
      <c r="H24" s="172"/>
      <c r="I24" s="172"/>
      <c r="J24" s="172"/>
      <c r="K24" s="172"/>
      <c r="L24" s="172"/>
      <c r="M24" s="61"/>
      <c r="N24" s="172"/>
      <c r="O24" s="158"/>
      <c r="P24" s="172"/>
      <c r="Q24" s="172"/>
      <c r="R24" s="172"/>
      <c r="S24" s="172"/>
      <c r="T24" s="172"/>
      <c r="U24" s="172"/>
      <c r="V24" s="172"/>
      <c r="W24" s="174"/>
      <c r="X24" s="198"/>
      <c r="Y24" s="172"/>
      <c r="Z24" s="172"/>
      <c r="AA24" s="653"/>
    </row>
    <row r="25" spans="1:29" ht="10.199999999999999" customHeight="1" x14ac:dyDescent="0.25">
      <c r="A25" s="59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4"/>
      <c r="N25" s="174"/>
      <c r="O25" s="172"/>
      <c r="P25" s="172"/>
      <c r="Q25" s="172"/>
      <c r="R25" s="172"/>
      <c r="S25" s="172"/>
      <c r="T25" s="172"/>
      <c r="U25" s="172"/>
      <c r="V25" s="172"/>
      <c r="W25" s="174"/>
      <c r="X25" s="172"/>
      <c r="Y25" s="172"/>
      <c r="Z25" s="172"/>
      <c r="AA25" s="653"/>
    </row>
    <row r="26" spans="1:29" ht="10.199999999999999" customHeight="1" x14ac:dyDescent="0.25">
      <c r="A26" s="59"/>
      <c r="B26" s="172"/>
      <c r="C26" s="172"/>
      <c r="D26" s="172"/>
      <c r="E26" s="172"/>
      <c r="F26" s="119"/>
      <c r="G26" s="119"/>
      <c r="H26" s="119"/>
      <c r="I26" s="172"/>
      <c r="J26" s="172"/>
      <c r="K26" s="172"/>
      <c r="L26" s="172"/>
      <c r="M26" s="174"/>
      <c r="N26" s="174"/>
      <c r="O26" s="172"/>
      <c r="P26" s="172"/>
      <c r="Q26" s="171"/>
      <c r="R26" s="171"/>
      <c r="S26" s="171"/>
      <c r="T26" s="171"/>
      <c r="U26" s="171"/>
      <c r="V26" s="171"/>
      <c r="W26" s="174"/>
      <c r="X26" s="171"/>
      <c r="Y26" s="15"/>
      <c r="Z26" s="15"/>
      <c r="AA26" s="653"/>
    </row>
    <row r="27" spans="1:29" ht="10.199999999999999" customHeight="1" x14ac:dyDescent="0.25">
      <c r="A27" s="59"/>
      <c r="B27" s="172"/>
      <c r="C27" s="172"/>
      <c r="D27" s="172"/>
      <c r="E27" s="172"/>
      <c r="F27" s="119"/>
      <c r="G27" s="119"/>
      <c r="H27" s="119"/>
      <c r="I27" s="119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653"/>
    </row>
    <row r="28" spans="1:29" ht="10.199999999999999" customHeight="1" x14ac:dyDescent="0.25">
      <c r="A28" s="59"/>
      <c r="B28" s="172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653"/>
      <c r="AB28" s="164"/>
      <c r="AC28" s="164"/>
    </row>
    <row r="29" spans="1:29" ht="10.199999999999999" customHeight="1" x14ac:dyDescent="0.25">
      <c r="A29" s="59"/>
      <c r="B29" s="172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653"/>
    </row>
    <row r="30" spans="1:29" ht="10.199999999999999" customHeight="1" x14ac:dyDescent="0.25">
      <c r="A30" s="59"/>
      <c r="B30" s="172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61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653"/>
    </row>
    <row r="31" spans="1:29" ht="10.199999999999999" customHeight="1" x14ac:dyDescent="0.25">
      <c r="A31" s="59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653"/>
    </row>
    <row r="32" spans="1:29" ht="10.199999999999999" customHeight="1" x14ac:dyDescent="0.25">
      <c r="A32" s="59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61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5"/>
      <c r="AA32" s="653"/>
    </row>
    <row r="33" spans="1:27" ht="10.199999999999999" customHeight="1" x14ac:dyDescent="0.25">
      <c r="A33" s="59"/>
      <c r="B33" s="172"/>
      <c r="C33" s="162"/>
      <c r="D33" s="162"/>
      <c r="E33" s="162"/>
      <c r="F33" s="162"/>
      <c r="G33" s="162"/>
      <c r="H33" s="162"/>
      <c r="I33" s="16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5"/>
      <c r="AA33" s="653"/>
    </row>
    <row r="34" spans="1:27" ht="10.199999999999999" customHeight="1" x14ac:dyDescent="0.25">
      <c r="A34" s="59"/>
      <c r="B34" s="172"/>
      <c r="C34" s="162"/>
      <c r="D34" s="162"/>
      <c r="E34" s="162"/>
      <c r="F34" s="162"/>
      <c r="G34" s="162"/>
      <c r="H34" s="162"/>
      <c r="I34" s="162"/>
      <c r="J34" s="172"/>
      <c r="K34" s="172"/>
      <c r="L34" s="61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5"/>
      <c r="AA34" s="653"/>
    </row>
    <row r="35" spans="1:27" ht="10.199999999999999" customHeight="1" x14ac:dyDescent="0.25">
      <c r="A35" s="59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5"/>
      <c r="AA35" s="653"/>
    </row>
    <row r="36" spans="1:27" ht="10.199999999999999" customHeight="1" x14ac:dyDescent="0.25">
      <c r="A36" s="59"/>
      <c r="B36" s="172"/>
      <c r="C36" s="696" t="s">
        <v>230</v>
      </c>
      <c r="D36" s="510"/>
      <c r="E36" s="510"/>
      <c r="F36" s="510"/>
      <c r="G36" s="510"/>
      <c r="H36" s="510"/>
      <c r="I36" s="510"/>
      <c r="J36" s="510"/>
      <c r="K36" s="510"/>
      <c r="L36" s="510"/>
      <c r="M36" s="510"/>
      <c r="N36" s="510"/>
      <c r="O36" s="510"/>
      <c r="P36" s="510"/>
      <c r="Q36" s="510"/>
      <c r="R36" s="510"/>
      <c r="S36" s="510"/>
      <c r="T36" s="510"/>
      <c r="U36" s="510"/>
      <c r="V36" s="510"/>
      <c r="W36" s="510"/>
      <c r="X36" s="510"/>
      <c r="Y36" s="510"/>
      <c r="Z36" s="15"/>
      <c r="AA36" s="653"/>
    </row>
    <row r="37" spans="1:27" ht="10.199999999999999" customHeight="1" x14ac:dyDescent="0.25">
      <c r="A37" s="59"/>
      <c r="B37" s="172"/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15"/>
      <c r="AA37" s="653"/>
    </row>
    <row r="38" spans="1:27" ht="10.199999999999999" customHeight="1" x14ac:dyDescent="0.25">
      <c r="A38" s="59"/>
      <c r="B38" s="172"/>
      <c r="C38" s="696" t="s">
        <v>231</v>
      </c>
      <c r="D38" s="693"/>
      <c r="E38" s="693"/>
      <c r="F38" s="693"/>
      <c r="G38" s="693"/>
      <c r="H38" s="693"/>
      <c r="I38" s="693"/>
      <c r="J38" s="693"/>
      <c r="K38" s="693"/>
      <c r="L38" s="693"/>
      <c r="M38" s="693"/>
      <c r="N38" s="693"/>
      <c r="O38" s="693"/>
      <c r="P38" s="693"/>
      <c r="Q38" s="693"/>
      <c r="R38" s="693"/>
      <c r="S38" s="693"/>
      <c r="T38" s="693"/>
      <c r="U38" s="693"/>
      <c r="V38" s="693"/>
      <c r="W38" s="693"/>
      <c r="X38" s="693"/>
      <c r="Y38" s="693"/>
      <c r="Z38" s="15"/>
      <c r="AA38" s="653"/>
    </row>
    <row r="39" spans="1:27" ht="10.199999999999999" customHeight="1" x14ac:dyDescent="0.25">
      <c r="A39" s="59"/>
      <c r="B39" s="172"/>
      <c r="C39" s="693"/>
      <c r="D39" s="693"/>
      <c r="E39" s="693"/>
      <c r="F39" s="693"/>
      <c r="G39" s="693"/>
      <c r="H39" s="693"/>
      <c r="I39" s="693"/>
      <c r="J39" s="693"/>
      <c r="K39" s="693"/>
      <c r="L39" s="693"/>
      <c r="M39" s="693"/>
      <c r="N39" s="693"/>
      <c r="O39" s="693"/>
      <c r="P39" s="693"/>
      <c r="Q39" s="693"/>
      <c r="R39" s="693"/>
      <c r="S39" s="693"/>
      <c r="T39" s="693"/>
      <c r="U39" s="693"/>
      <c r="V39" s="693"/>
      <c r="W39" s="693"/>
      <c r="X39" s="693"/>
      <c r="Y39" s="693"/>
      <c r="Z39" s="15"/>
      <c r="AA39" s="653"/>
    </row>
    <row r="40" spans="1:27" ht="10.199999999999999" customHeight="1" x14ac:dyDescent="0.25">
      <c r="A40" s="59"/>
      <c r="B40" s="172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5"/>
      <c r="AA40" s="653"/>
    </row>
    <row r="41" spans="1:27" ht="10.199999999999999" customHeight="1" x14ac:dyDescent="0.25">
      <c r="A41" s="59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61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5"/>
      <c r="AA41" s="653"/>
    </row>
    <row r="42" spans="1:27" ht="10.199999999999999" customHeight="1" x14ac:dyDescent="0.25">
      <c r="A42" s="59"/>
      <c r="B42" s="172"/>
      <c r="C42" s="172"/>
      <c r="D42" s="158"/>
      <c r="E42" s="16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62"/>
      <c r="Z42" s="161"/>
      <c r="AA42" s="653"/>
    </row>
    <row r="43" spans="1:27" ht="10.199999999999999" customHeight="1" x14ac:dyDescent="0.25">
      <c r="A43" s="59"/>
      <c r="B43" s="172"/>
      <c r="C43" s="172"/>
      <c r="D43" s="158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62"/>
      <c r="Z43" s="161"/>
      <c r="AA43" s="653"/>
    </row>
    <row r="44" spans="1:27" ht="10.199999999999999" customHeight="1" x14ac:dyDescent="0.25">
      <c r="A44" s="59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5"/>
      <c r="AA44" s="653"/>
    </row>
    <row r="45" spans="1:27" ht="10.199999999999999" customHeight="1" x14ac:dyDescent="0.25">
      <c r="A45" s="59"/>
      <c r="B45" s="172"/>
      <c r="C45" s="172"/>
      <c r="D45" s="158"/>
      <c r="E45" s="16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5"/>
      <c r="AA45" s="653"/>
    </row>
    <row r="46" spans="1:27" ht="10.199999999999999" customHeight="1" x14ac:dyDescent="0.25">
      <c r="A46" s="59"/>
      <c r="B46" s="172"/>
      <c r="C46" s="174"/>
      <c r="D46" s="158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4"/>
      <c r="Y46" s="174"/>
      <c r="Z46" s="15"/>
      <c r="AA46" s="653"/>
    </row>
    <row r="47" spans="1:27" ht="10.199999999999999" customHeight="1" x14ac:dyDescent="0.25">
      <c r="A47" s="59"/>
      <c r="B47" s="172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5"/>
      <c r="AA47" s="653"/>
    </row>
    <row r="48" spans="1:27" ht="10.199999999999999" customHeight="1" x14ac:dyDescent="0.25">
      <c r="A48" s="59"/>
      <c r="B48" s="172"/>
      <c r="C48" s="172"/>
      <c r="D48" s="158"/>
      <c r="E48" s="16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5"/>
      <c r="AA48" s="653"/>
    </row>
    <row r="49" spans="1:27" ht="10.199999999999999" customHeight="1" x14ac:dyDescent="0.25">
      <c r="A49" s="59"/>
      <c r="B49" s="172"/>
      <c r="C49" s="172"/>
      <c r="D49" s="158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5"/>
      <c r="AA49" s="653"/>
    </row>
    <row r="50" spans="1:27" ht="10.199999999999999" customHeight="1" x14ac:dyDescent="0.25">
      <c r="A50" s="59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5"/>
      <c r="AA50" s="653"/>
    </row>
    <row r="51" spans="1:27" ht="10.199999999999999" customHeight="1" x14ac:dyDescent="0.25">
      <c r="A51" s="59"/>
      <c r="B51" s="172"/>
      <c r="C51" s="172"/>
      <c r="D51" s="158"/>
      <c r="E51" s="16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5"/>
      <c r="AA51" s="653"/>
    </row>
    <row r="52" spans="1:27" ht="10.199999999999999" customHeight="1" x14ac:dyDescent="0.25">
      <c r="A52" s="59"/>
      <c r="B52" s="172"/>
      <c r="C52" s="172"/>
      <c r="D52" s="158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5"/>
      <c r="AA52" s="653"/>
    </row>
    <row r="53" spans="1:27" ht="10.199999999999999" customHeight="1" x14ac:dyDescent="0.25">
      <c r="A53" s="59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61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5"/>
      <c r="AA53" s="653"/>
    </row>
    <row r="54" spans="1:27" ht="10.199999999999999" customHeight="1" x14ac:dyDescent="0.25">
      <c r="A54" s="59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5"/>
      <c r="AA54" s="653"/>
    </row>
    <row r="55" spans="1:27" ht="10.199999999999999" customHeight="1" x14ac:dyDescent="0.25">
      <c r="A55" s="59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61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5"/>
      <c r="AA55" s="653"/>
    </row>
    <row r="56" spans="1:27" ht="10.199999999999999" customHeight="1" x14ac:dyDescent="0.25">
      <c r="A56" s="59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5"/>
      <c r="AA56" s="653"/>
    </row>
    <row r="57" spans="1:27" ht="10.199999999999999" customHeight="1" x14ac:dyDescent="0.25">
      <c r="A57" s="59"/>
      <c r="B57" s="172"/>
      <c r="C57" s="16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5"/>
      <c r="AA57" s="653"/>
    </row>
    <row r="58" spans="1:27" ht="10.199999999999999" customHeight="1" x14ac:dyDescent="0.25">
      <c r="A58" s="59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5"/>
      <c r="AA58" s="653"/>
    </row>
    <row r="59" spans="1:27" ht="10.199999999999999" customHeight="1" x14ac:dyDescent="0.25">
      <c r="A59" s="59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61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5"/>
      <c r="AA59" s="653"/>
    </row>
    <row r="60" spans="1:27" ht="10.199999999999999" customHeight="1" x14ac:dyDescent="0.25">
      <c r="A60" s="59"/>
      <c r="B60" s="172"/>
      <c r="C60" s="16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5"/>
      <c r="AA60" s="653"/>
    </row>
    <row r="61" spans="1:27" ht="10.199999999999999" customHeight="1" x14ac:dyDescent="0.25">
      <c r="A61" s="59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5"/>
      <c r="AA61" s="653"/>
    </row>
    <row r="62" spans="1:27" ht="10.199999999999999" customHeight="1" x14ac:dyDescent="0.25">
      <c r="A62" s="59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5"/>
      <c r="AA62" s="653"/>
    </row>
    <row r="63" spans="1:27" ht="10.199999999999999" customHeight="1" x14ac:dyDescent="0.25">
      <c r="A63" s="59"/>
      <c r="B63" s="172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5"/>
      <c r="AA63" s="653"/>
    </row>
    <row r="64" spans="1:27" ht="10.199999999999999" customHeight="1" x14ac:dyDescent="0.25">
      <c r="A64" s="59"/>
      <c r="B64" s="172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5"/>
      <c r="AA64" s="653"/>
    </row>
    <row r="65" spans="1:38" ht="10.199999999999999" customHeight="1" x14ac:dyDescent="0.25">
      <c r="A65" s="59"/>
      <c r="B65" s="172"/>
      <c r="C65" s="16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5"/>
      <c r="AA65" s="653"/>
    </row>
    <row r="66" spans="1:38" ht="10.199999999999999" customHeight="1" x14ac:dyDescent="0.25">
      <c r="A66" s="59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5"/>
      <c r="AA66" s="653"/>
    </row>
    <row r="67" spans="1:38" ht="10.199999999999999" customHeight="1" x14ac:dyDescent="0.25">
      <c r="A67" s="174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653"/>
    </row>
    <row r="68" spans="1:38" ht="10.199999999999999" customHeight="1" x14ac:dyDescent="0.35">
      <c r="A68" s="174"/>
      <c r="B68" s="174"/>
      <c r="C68" s="162"/>
      <c r="D68" s="172"/>
      <c r="E68" s="172"/>
      <c r="F68" s="172"/>
      <c r="G68" s="172"/>
      <c r="H68" s="172"/>
      <c r="I68" s="172"/>
      <c r="J68" s="162"/>
      <c r="K68" s="172"/>
      <c r="L68" s="172"/>
      <c r="M68" s="167"/>
      <c r="N68" s="123"/>
      <c r="O68" s="123"/>
      <c r="P68" s="162"/>
      <c r="Q68" s="172"/>
      <c r="R68" s="172"/>
      <c r="S68" s="172"/>
      <c r="T68" s="172"/>
      <c r="U68" s="172"/>
      <c r="V68" s="172"/>
      <c r="W68" s="172"/>
      <c r="X68" s="172"/>
      <c r="Y68" s="174"/>
      <c r="AA68" s="653"/>
    </row>
    <row r="69" spans="1:38" ht="10.199999999999999" customHeight="1" x14ac:dyDescent="0.35">
      <c r="A69" s="174"/>
      <c r="B69" s="165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67"/>
      <c r="N69" s="123"/>
      <c r="O69" s="123"/>
      <c r="P69" s="172"/>
      <c r="Q69" s="172"/>
      <c r="R69" s="172"/>
      <c r="S69" s="172"/>
      <c r="T69" s="172"/>
      <c r="U69" s="172"/>
      <c r="V69" s="172"/>
      <c r="W69" s="172"/>
      <c r="X69" s="172"/>
      <c r="Y69" s="174"/>
      <c r="AA69" s="653"/>
    </row>
    <row r="70" spans="1:38" ht="10.199999999999999" customHeight="1" x14ac:dyDescent="0.25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62"/>
      <c r="O70" s="62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653"/>
    </row>
    <row r="71" spans="1:38" ht="10.199999999999999" customHeight="1" x14ac:dyDescent="0.25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653"/>
    </row>
    <row r="72" spans="1:38" ht="10.199999999999999" customHeight="1" x14ac:dyDescent="0.25">
      <c r="A72" s="174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174"/>
      <c r="N72" s="62"/>
      <c r="O72" s="62"/>
      <c r="P72" s="174"/>
      <c r="Q72" s="64"/>
      <c r="R72" s="64"/>
      <c r="S72" s="174"/>
      <c r="T72" s="174"/>
      <c r="U72" s="174"/>
      <c r="V72" s="174"/>
      <c r="W72" s="174"/>
      <c r="X72" s="174"/>
      <c r="Y72" s="174"/>
      <c r="Z72" s="174"/>
      <c r="AA72" s="653"/>
    </row>
    <row r="73" spans="1:38" ht="10.199999999999999" customHeight="1" x14ac:dyDescent="0.25">
      <c r="A73" s="174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174"/>
      <c r="N73" s="62"/>
      <c r="O73" s="62"/>
      <c r="P73" s="174"/>
      <c r="Q73" s="64"/>
      <c r="R73" s="64"/>
      <c r="S73" s="174"/>
      <c r="T73" s="174"/>
      <c r="U73" s="174"/>
      <c r="V73" s="174"/>
      <c r="W73" s="174"/>
      <c r="X73" s="174"/>
      <c r="Y73" s="174"/>
      <c r="Z73" s="174"/>
      <c r="AA73" s="653"/>
    </row>
    <row r="74" spans="1:38" ht="10.199999999999999" customHeight="1" x14ac:dyDescent="0.25">
      <c r="A74" s="174"/>
      <c r="B74" s="174"/>
      <c r="C74" s="696" t="s">
        <v>83</v>
      </c>
      <c r="D74" s="693"/>
      <c r="E74" s="693"/>
      <c r="F74" s="693"/>
      <c r="G74" s="693"/>
      <c r="H74" s="693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653"/>
      <c r="AB74" s="3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10.199999999999999" customHeight="1" x14ac:dyDescent="0.25">
      <c r="A75" s="174"/>
      <c r="B75" s="63"/>
      <c r="C75" s="693"/>
      <c r="D75" s="693"/>
      <c r="E75" s="693"/>
      <c r="F75" s="693"/>
      <c r="G75" s="693"/>
      <c r="H75" s="693"/>
      <c r="I75" s="63"/>
      <c r="J75" s="63"/>
      <c r="K75" s="63"/>
      <c r="L75" s="63"/>
      <c r="M75" s="174"/>
      <c r="N75" s="62"/>
      <c r="O75" s="62"/>
      <c r="P75" s="174"/>
      <c r="Q75" s="64"/>
      <c r="R75" s="64"/>
      <c r="S75" s="174"/>
      <c r="T75" s="174"/>
      <c r="U75" s="174"/>
      <c r="V75" s="174"/>
      <c r="W75" s="174"/>
      <c r="X75" s="174"/>
      <c r="Y75" s="174"/>
      <c r="Z75" s="174"/>
      <c r="AA75" s="653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10.199999999999999" customHeight="1" x14ac:dyDescent="0.25">
      <c r="A76" s="174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174"/>
      <c r="N76" s="62"/>
      <c r="O76" s="62"/>
      <c r="P76" s="174"/>
      <c r="Q76" s="64"/>
      <c r="R76" s="64"/>
      <c r="S76" s="174"/>
      <c r="T76" s="174"/>
      <c r="U76" s="174"/>
      <c r="V76" s="174"/>
      <c r="W76" s="174"/>
      <c r="X76" s="174"/>
      <c r="Y76" s="174"/>
      <c r="Z76" s="174"/>
      <c r="AA76" s="653"/>
      <c r="AB76" s="596"/>
      <c r="AC76" s="596"/>
      <c r="AD76" s="33"/>
      <c r="AE76" s="4"/>
      <c r="AF76" s="157"/>
      <c r="AG76" s="157"/>
      <c r="AH76" s="157"/>
      <c r="AI76" s="157"/>
      <c r="AJ76" s="4"/>
      <c r="AK76" s="4"/>
      <c r="AL76" s="4"/>
    </row>
    <row r="77" spans="1:38" ht="10.199999999999999" customHeight="1" x14ac:dyDescent="0.25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653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0.199999999999999" customHeight="1" x14ac:dyDescent="0.25">
      <c r="A78" s="174"/>
      <c r="B78" s="65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66"/>
      <c r="S78" s="15"/>
      <c r="T78" s="15"/>
      <c r="U78" s="65"/>
      <c r="V78" s="65"/>
      <c r="W78" s="172"/>
      <c r="X78" s="172"/>
      <c r="Y78" s="172"/>
      <c r="Z78" s="172"/>
      <c r="AA78" s="653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0.199999999999999" customHeight="1" x14ac:dyDescent="0.25">
      <c r="A79" s="174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5"/>
      <c r="S79" s="15"/>
      <c r="T79" s="15"/>
      <c r="U79" s="65"/>
      <c r="V79" s="172"/>
      <c r="W79" s="172"/>
      <c r="X79" s="172"/>
      <c r="Y79" s="172"/>
      <c r="Z79" s="172"/>
      <c r="AA79" s="653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0.199999999999999" customHeight="1" x14ac:dyDescent="0.25">
      <c r="A80" s="174"/>
      <c r="B80" s="174"/>
      <c r="C80" s="596"/>
      <c r="D80" s="596"/>
      <c r="E80" s="596"/>
      <c r="F80" s="596"/>
      <c r="G80" s="596"/>
      <c r="H80" s="596"/>
      <c r="I80" s="596"/>
      <c r="J80" s="596"/>
      <c r="K80" s="596"/>
      <c r="L80" s="157"/>
      <c r="M80" s="157"/>
      <c r="N80" s="157"/>
      <c r="O80" s="157"/>
      <c r="P80" s="596"/>
      <c r="Q80" s="596"/>
      <c r="R80" s="596"/>
      <c r="S80" s="596"/>
      <c r="T80" s="596"/>
      <c r="U80" s="596"/>
      <c r="V80" s="596"/>
      <c r="W80" s="596"/>
      <c r="X80" s="596"/>
      <c r="Z80" s="174"/>
      <c r="AA80" s="653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10.199999999999999" customHeight="1" x14ac:dyDescent="0.25">
      <c r="A81" s="174"/>
      <c r="B81" s="65"/>
      <c r="C81" s="596"/>
      <c r="D81" s="596"/>
      <c r="E81" s="596"/>
      <c r="F81" s="596"/>
      <c r="G81" s="596"/>
      <c r="H81" s="596"/>
      <c r="I81" s="596"/>
      <c r="J81" s="596"/>
      <c r="K81" s="596"/>
      <c r="L81" s="157"/>
      <c r="M81" s="157"/>
      <c r="N81" s="157"/>
      <c r="O81" s="157"/>
      <c r="P81" s="596"/>
      <c r="Q81" s="596"/>
      <c r="R81" s="596"/>
      <c r="S81" s="596"/>
      <c r="T81" s="596"/>
      <c r="U81" s="596"/>
      <c r="V81" s="596"/>
      <c r="W81" s="596"/>
      <c r="X81" s="596"/>
      <c r="Z81" s="174"/>
      <c r="AA81" s="653"/>
      <c r="AB81" s="4"/>
      <c r="AC81" s="4"/>
      <c r="AD81" s="19"/>
      <c r="AE81" s="4"/>
      <c r="AF81" s="4"/>
      <c r="AG81" s="4"/>
      <c r="AH81" s="4"/>
      <c r="AI81" s="4"/>
      <c r="AJ81" s="4"/>
      <c r="AK81" s="4"/>
      <c r="AL81" s="4"/>
    </row>
    <row r="82" spans="1:38" ht="10.199999999999999" customHeight="1" x14ac:dyDescent="0.25">
      <c r="A82" s="174"/>
      <c r="B82" s="65"/>
      <c r="C82" s="1088"/>
      <c r="D82" s="1088"/>
      <c r="E82" s="1088"/>
      <c r="F82" s="1088"/>
      <c r="G82" s="1088"/>
      <c r="H82" s="1088"/>
      <c r="I82" s="1088"/>
      <c r="J82" s="1088"/>
      <c r="K82" s="1088"/>
      <c r="L82" s="157"/>
      <c r="M82" s="157"/>
      <c r="N82" s="157"/>
      <c r="O82" s="157"/>
      <c r="P82" s="1088"/>
      <c r="Q82" s="1088"/>
      <c r="R82" s="1088"/>
      <c r="S82" s="1088"/>
      <c r="T82" s="1088"/>
      <c r="U82" s="1088"/>
      <c r="V82" s="1088"/>
      <c r="W82" s="1088"/>
      <c r="X82" s="1088"/>
      <c r="Z82" s="174"/>
      <c r="AA82" s="653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0.199999999999999" customHeight="1" x14ac:dyDescent="0.25">
      <c r="A83" s="174"/>
      <c r="B83" s="67"/>
      <c r="C83" s="591" t="s">
        <v>206</v>
      </c>
      <c r="D83" s="591"/>
      <c r="E83" s="591"/>
      <c r="F83" s="591"/>
      <c r="G83" s="591"/>
      <c r="H83" s="591"/>
      <c r="I83" s="1299"/>
      <c r="J83" s="1299"/>
      <c r="K83" s="1299"/>
      <c r="L83" s="284"/>
      <c r="M83" s="284"/>
      <c r="N83" s="284"/>
      <c r="O83" s="284"/>
      <c r="P83" s="591" t="s">
        <v>111</v>
      </c>
      <c r="Q83" s="1299"/>
      <c r="R83" s="1299"/>
      <c r="S83" s="1299"/>
      <c r="T83" s="1299"/>
      <c r="U83" s="1299"/>
      <c r="V83" s="1299"/>
      <c r="W83" s="1299"/>
      <c r="X83" s="1299"/>
      <c r="Z83" s="174"/>
      <c r="AA83" s="653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0.199999999999999" customHeight="1" x14ac:dyDescent="0.25">
      <c r="A84" s="174"/>
      <c r="B84" s="67"/>
      <c r="K84" s="157"/>
      <c r="L84" s="157"/>
      <c r="M84" s="157"/>
      <c r="N84" s="157"/>
      <c r="O84" s="157"/>
      <c r="P84" s="157"/>
      <c r="Z84" s="174"/>
      <c r="AA84" s="653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0.199999999999999" customHeight="1" x14ac:dyDescent="0.25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653"/>
    </row>
    <row r="86" spans="1:38" ht="10.199999999999999" customHeight="1" x14ac:dyDescent="0.25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653"/>
    </row>
    <row r="87" spans="1:38" ht="10.199999999999999" customHeight="1" x14ac:dyDescent="0.25">
      <c r="A87" s="174"/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653"/>
    </row>
    <row r="88" spans="1:38" ht="10.199999999999999" customHeight="1" x14ac:dyDescent="0.25">
      <c r="A88" s="174"/>
      <c r="B88" s="67"/>
      <c r="C88" s="172"/>
      <c r="D88" s="172"/>
      <c r="E88" s="172"/>
      <c r="F88" s="172"/>
      <c r="G88" s="67"/>
      <c r="H88" s="67"/>
      <c r="I88" s="67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653"/>
    </row>
    <row r="89" spans="1:38" ht="10.199999999999999" customHeight="1" x14ac:dyDescent="0.25">
      <c r="A89" s="174"/>
      <c r="B89" s="172"/>
      <c r="C89" s="172"/>
      <c r="D89" s="172"/>
      <c r="E89" s="172"/>
      <c r="F89" s="172"/>
      <c r="G89" s="67"/>
      <c r="H89" s="67"/>
      <c r="I89" s="67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653"/>
    </row>
    <row r="90" spans="1:38" ht="10.199999999999999" customHeight="1" x14ac:dyDescent="0.25">
      <c r="A90" s="174"/>
      <c r="B90" s="174"/>
      <c r="C90" s="67"/>
      <c r="D90" s="172"/>
      <c r="E90" s="172"/>
      <c r="F90" s="172"/>
      <c r="G90" s="172"/>
      <c r="H90" s="199"/>
      <c r="I90" s="200"/>
      <c r="J90" s="200"/>
      <c r="K90" s="200"/>
      <c r="L90" s="200"/>
      <c r="M90" s="200"/>
      <c r="N90" s="200"/>
      <c r="O90" s="200"/>
      <c r="P90" s="200"/>
      <c r="Q90" s="200"/>
      <c r="R90" s="174"/>
      <c r="S90" s="174"/>
      <c r="T90" s="174"/>
      <c r="U90" s="174"/>
      <c r="V90" s="174"/>
      <c r="W90" s="174"/>
      <c r="X90" s="174"/>
      <c r="Y90" s="174"/>
      <c r="Z90" s="4"/>
      <c r="AA90" s="653"/>
    </row>
    <row r="91" spans="1:38" ht="10.199999999999999" customHeight="1" x14ac:dyDescent="0.25">
      <c r="A91" s="174"/>
      <c r="B91" s="172"/>
      <c r="C91" s="172"/>
      <c r="D91" s="172"/>
      <c r="E91" s="172"/>
      <c r="F91" s="172"/>
      <c r="G91" s="172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174"/>
      <c r="S91" s="174"/>
      <c r="T91" s="174"/>
      <c r="U91" s="174"/>
      <c r="V91" s="174"/>
      <c r="W91" s="174"/>
      <c r="X91" s="174"/>
      <c r="Y91" s="174"/>
      <c r="Z91" s="4"/>
      <c r="AA91" s="653"/>
    </row>
    <row r="92" spans="1:38" ht="10.199999999999999" customHeight="1" x14ac:dyDescent="0.25">
      <c r="A92" s="174"/>
      <c r="B92" s="172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4"/>
      <c r="AA92" s="653"/>
    </row>
    <row r="93" spans="1:38" ht="9.6" customHeight="1" x14ac:dyDescent="0.25">
      <c r="A93" s="174"/>
      <c r="B93" s="68"/>
      <c r="C93" s="160"/>
      <c r="D93" s="174"/>
      <c r="E93" s="174"/>
      <c r="F93" s="174"/>
      <c r="G93" s="174"/>
      <c r="H93" s="174"/>
      <c r="I93" s="61"/>
      <c r="J93" s="61"/>
      <c r="K93" s="172"/>
      <c r="L93" s="172"/>
      <c r="M93" s="172"/>
      <c r="N93" s="160"/>
      <c r="O93" s="174"/>
      <c r="P93" s="174"/>
      <c r="Q93" s="160"/>
      <c r="R93" s="174"/>
      <c r="S93" s="174"/>
      <c r="T93" s="61"/>
      <c r="U93" s="61"/>
      <c r="V93" s="112"/>
      <c r="W93" s="112"/>
      <c r="X93" s="174"/>
      <c r="Y93" s="174"/>
      <c r="Z93" s="4"/>
      <c r="AA93" s="653"/>
    </row>
    <row r="94" spans="1:38" ht="10.199999999999999" customHeight="1" x14ac:dyDescent="0.25">
      <c r="A94" s="174"/>
      <c r="B94" s="70"/>
      <c r="C94" s="174"/>
      <c r="D94" s="174"/>
      <c r="E94" s="174"/>
      <c r="F94" s="174"/>
      <c r="G94" s="174"/>
      <c r="H94" s="174"/>
      <c r="I94" s="61"/>
      <c r="J94" s="61"/>
      <c r="K94" s="172"/>
      <c r="L94" s="172"/>
      <c r="M94" s="172"/>
      <c r="N94" s="174"/>
      <c r="O94" s="174"/>
      <c r="P94" s="174"/>
      <c r="Q94" s="174"/>
      <c r="R94" s="174"/>
      <c r="S94" s="174"/>
      <c r="T94" s="61"/>
      <c r="U94" s="61"/>
      <c r="V94" s="112"/>
      <c r="W94" s="112"/>
      <c r="X94" s="174"/>
      <c r="Y94" s="174"/>
      <c r="Z94" s="4"/>
      <c r="AA94" s="653"/>
    </row>
    <row r="95" spans="1:38" ht="10.199999999999999" customHeight="1" x14ac:dyDescent="0.25">
      <c r="A95" s="174"/>
      <c r="B95" s="172"/>
      <c r="C95" s="68"/>
      <c r="D95" s="68"/>
      <c r="E95" s="68"/>
      <c r="F95" s="68"/>
      <c r="G95" s="69"/>
      <c r="H95" s="69"/>
      <c r="I95" s="69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4"/>
      <c r="AA95" s="653"/>
    </row>
    <row r="96" spans="1:38" ht="10.199999999999999" customHeight="1" x14ac:dyDescent="0.25">
      <c r="A96" s="174"/>
      <c r="B96" s="68"/>
      <c r="C96" s="160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4"/>
      <c r="Q96" s="174"/>
      <c r="R96" s="174"/>
      <c r="S96" s="174"/>
      <c r="T96" s="61"/>
      <c r="U96" s="61"/>
      <c r="V96" s="174"/>
      <c r="W96" s="174"/>
      <c r="X96" s="174"/>
      <c r="Y96" s="174"/>
      <c r="Z96" s="4"/>
      <c r="AA96" s="653"/>
    </row>
    <row r="97" spans="1:27" ht="10.199999999999999" customHeight="1" x14ac:dyDescent="0.25">
      <c r="A97" s="174"/>
      <c r="B97" s="68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4"/>
      <c r="Q97" s="174"/>
      <c r="R97" s="174"/>
      <c r="S97" s="174"/>
      <c r="T97" s="61"/>
      <c r="U97" s="61"/>
      <c r="V97" s="174"/>
      <c r="W97" s="174"/>
      <c r="X97" s="174"/>
      <c r="Y97" s="174"/>
      <c r="Z97" s="4"/>
      <c r="AA97" s="653"/>
    </row>
    <row r="98" spans="1:27" ht="10.199999999999999" customHeight="1" x14ac:dyDescent="0.25">
      <c r="A98" s="174"/>
      <c r="B98" s="68"/>
      <c r="C98" s="68"/>
      <c r="D98" s="68"/>
      <c r="E98" s="68"/>
      <c r="F98" s="68"/>
      <c r="G98" s="69"/>
      <c r="H98" s="69"/>
      <c r="I98" s="69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4"/>
      <c r="AA98" s="653"/>
    </row>
    <row r="99" spans="1:27" ht="10.199999999999999" customHeight="1" x14ac:dyDescent="0.25">
      <c r="A99" s="174"/>
      <c r="B99" s="72"/>
      <c r="C99" s="68"/>
      <c r="D99" s="68"/>
      <c r="E99" s="68"/>
      <c r="F99" s="68"/>
      <c r="G99" s="69"/>
      <c r="H99" s="69"/>
      <c r="I99" s="69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4"/>
      <c r="AA99" s="653"/>
    </row>
    <row r="100" spans="1:27" ht="10.199999999999999" customHeight="1" x14ac:dyDescent="0.25">
      <c r="A100" s="174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653"/>
    </row>
    <row r="101" spans="1:27" ht="10.199999999999999" customHeight="1" x14ac:dyDescent="0.25">
      <c r="AA101" s="653"/>
    </row>
    <row r="102" spans="1:27" ht="10.199999999999999" customHeight="1" x14ac:dyDescent="0.25">
      <c r="AA102" s="653"/>
    </row>
    <row r="103" spans="1:27" ht="10.199999999999999" customHeight="1" x14ac:dyDescent="0.25">
      <c r="C103" s="622" t="s">
        <v>100</v>
      </c>
      <c r="D103" s="610"/>
      <c r="E103" s="610"/>
      <c r="F103" s="610"/>
      <c r="G103" s="610"/>
      <c r="H103" s="610"/>
      <c r="I103" s="610"/>
      <c r="J103" s="610"/>
      <c r="K103" s="610"/>
      <c r="L103" s="610"/>
      <c r="M103" s="610"/>
      <c r="N103" s="610"/>
      <c r="O103" s="610"/>
      <c r="P103" s="610"/>
      <c r="Q103" s="610"/>
      <c r="AA103" s="653"/>
    </row>
    <row r="104" spans="1:27" ht="10.199999999999999" customHeight="1" x14ac:dyDescent="0.25">
      <c r="C104" s="610"/>
      <c r="D104" s="610"/>
      <c r="E104" s="610"/>
      <c r="F104" s="610"/>
      <c r="G104" s="610"/>
      <c r="H104" s="610"/>
      <c r="I104" s="610"/>
      <c r="J104" s="610"/>
      <c r="K104" s="610"/>
      <c r="L104" s="610"/>
      <c r="M104" s="610"/>
      <c r="N104" s="610"/>
      <c r="O104" s="610"/>
      <c r="P104" s="610"/>
      <c r="Q104" s="610"/>
      <c r="AA104" s="653"/>
    </row>
    <row r="105" spans="1:27" ht="10.199999999999999" customHeight="1" x14ac:dyDescent="0.25">
      <c r="AA105" s="653"/>
    </row>
    <row r="106" spans="1:27" ht="10.199999999999999" customHeight="1" x14ac:dyDescent="0.25">
      <c r="AA106" s="653"/>
    </row>
    <row r="107" spans="1:27" ht="10.199999999999999" customHeight="1" x14ac:dyDescent="0.25">
      <c r="AA107" s="653"/>
    </row>
    <row r="108" spans="1:27" ht="10.199999999999999" customHeight="1" x14ac:dyDescent="0.25">
      <c r="AA108" s="653"/>
    </row>
    <row r="109" spans="1:27" ht="10.199999999999999" customHeight="1" x14ac:dyDescent="0.25">
      <c r="AA109" s="653"/>
    </row>
    <row r="110" spans="1:27" ht="10.199999999999999" customHeight="1" x14ac:dyDescent="0.25">
      <c r="AA110" s="653"/>
    </row>
    <row r="111" spans="1:27" ht="10.199999999999999" customHeight="1" x14ac:dyDescent="0.25"/>
    <row r="112" spans="1:27" ht="10.199999999999999" customHeight="1" x14ac:dyDescent="0.25"/>
    <row r="113" ht="10.199999999999999" customHeight="1" x14ac:dyDescent="0.25"/>
    <row r="114" ht="10.199999999999999" customHeight="1" x14ac:dyDescent="0.25"/>
    <row r="115" ht="10.199999999999999" customHeight="1" x14ac:dyDescent="0.25"/>
    <row r="116" ht="10.199999999999999" customHeight="1" x14ac:dyDescent="0.25"/>
    <row r="117" ht="10.199999999999999" customHeight="1" x14ac:dyDescent="0.25"/>
    <row r="118" ht="10.199999999999999" customHeight="1" x14ac:dyDescent="0.25"/>
    <row r="119" ht="10.199999999999999" customHeight="1" x14ac:dyDescent="0.25"/>
    <row r="120" ht="10.199999999999999" customHeight="1" x14ac:dyDescent="0.25"/>
    <row r="121" ht="10.199999999999999" customHeight="1" x14ac:dyDescent="0.25"/>
    <row r="122" ht="10.199999999999999" customHeight="1" x14ac:dyDescent="0.25"/>
    <row r="123" ht="10.199999999999999" customHeight="1" x14ac:dyDescent="0.25"/>
    <row r="124" ht="10.199999999999999" customHeight="1" x14ac:dyDescent="0.25"/>
    <row r="125" ht="10.199999999999999" customHeight="1" x14ac:dyDescent="0.25"/>
    <row r="126" ht="10.199999999999999" customHeight="1" x14ac:dyDescent="0.25"/>
    <row r="127" ht="10.199999999999999" customHeight="1" x14ac:dyDescent="0.25"/>
    <row r="128" ht="10.199999999999999" customHeight="1" x14ac:dyDescent="0.25"/>
    <row r="129" ht="10.199999999999999" customHeight="1" x14ac:dyDescent="0.25"/>
  </sheetData>
  <sheetProtection algorithmName="SHA-512" hashValue="hT9CkOd2ANwmdFg8khxAwpJnnJ1op4hbQgV0S9cnCF2LJLnI7i8ecgnysx37q43ErXKeJ0NeuDL7D+11YyX0rQ==" saltValue="vd7oqSxQ/rWqS8ihim+6Kw==" spinCount="100000" sheet="1" objects="1" scenarios="1" selectLockedCells="1"/>
  <mergeCells count="17">
    <mergeCell ref="C74:H75"/>
    <mergeCell ref="AB76:AC76"/>
    <mergeCell ref="C38:Y39"/>
    <mergeCell ref="B16:Y17"/>
    <mergeCell ref="B18:Y19"/>
    <mergeCell ref="V2:Y3"/>
    <mergeCell ref="AA1:AA110"/>
    <mergeCell ref="C80:K82"/>
    <mergeCell ref="P80:X82"/>
    <mergeCell ref="C103:Q104"/>
    <mergeCell ref="B2:H3"/>
    <mergeCell ref="B4:K5"/>
    <mergeCell ref="B6:K7"/>
    <mergeCell ref="B9:K10"/>
    <mergeCell ref="C36:Y37"/>
    <mergeCell ref="C83:K83"/>
    <mergeCell ref="P83:X83"/>
  </mergeCells>
  <dataValidations count="1">
    <dataValidation type="list" allowBlank="1" showInputMessage="1" showErrorMessage="1" prompt="Bitte Anrede auswählen" sqref="C15" xr:uid="{00000000-0002-0000-1C00-000000000000}">
      <formula1>"Herrn, Frau"</formula1>
    </dataValidation>
  </dataValidations>
  <pageMargins left="0.7" right="0.7" top="0.78740157499999996" bottom="0.78740157499999996" header="0.3" footer="0.3"/>
  <pageSetup paperSize="9" scale="7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0">
    <tabColor theme="3" tint="0.39997558519241921"/>
  </sheetPr>
  <dimension ref="A1:AL126"/>
  <sheetViews>
    <sheetView showGridLines="0" zoomScaleNormal="100" workbookViewId="0">
      <selection activeCell="Q104" sqref="Q104:S105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652" t="s">
        <v>466</v>
      </c>
    </row>
    <row r="2" spans="1:27" ht="10.199999999999999" customHeight="1" x14ac:dyDescent="0.25">
      <c r="A2" s="193"/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249</v>
      </c>
      <c r="W2" s="530"/>
      <c r="X2" s="530"/>
      <c r="Y2" s="530"/>
      <c r="Z2" s="193"/>
      <c r="AA2" s="653"/>
    </row>
    <row r="3" spans="1:27" ht="10.199999999999999" customHeight="1" x14ac:dyDescent="0.25">
      <c r="A3" s="193"/>
      <c r="B3" s="663"/>
      <c r="C3" s="664"/>
      <c r="D3" s="193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Z3" s="193"/>
      <c r="AA3" s="653"/>
    </row>
    <row r="4" spans="1:27" ht="10.199999999999999" customHeight="1" x14ac:dyDescent="0.25">
      <c r="A4" s="193"/>
      <c r="B4" s="1015" t="s">
        <v>18</v>
      </c>
      <c r="C4" s="1015"/>
      <c r="D4" s="1015"/>
      <c r="E4" s="1016" t="s">
        <v>43</v>
      </c>
      <c r="F4" s="590"/>
      <c r="G4" s="590"/>
      <c r="I4" s="1089" t="s">
        <v>435</v>
      </c>
      <c r="J4" s="1090"/>
      <c r="K4" s="1090"/>
      <c r="L4" s="1090"/>
      <c r="M4" s="1090"/>
      <c r="N4" s="1090"/>
      <c r="O4" s="1090"/>
      <c r="P4" s="1090"/>
      <c r="Q4" s="1090"/>
      <c r="R4" s="1090"/>
      <c r="S4" s="1090"/>
      <c r="Z4" s="193"/>
      <c r="AA4" s="653"/>
    </row>
    <row r="5" spans="1:27" ht="10.199999999999999" customHeight="1" x14ac:dyDescent="0.25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653"/>
    </row>
    <row r="6" spans="1:27" ht="10.199999999999999" customHeight="1" x14ac:dyDescent="0.25">
      <c r="A6" s="193"/>
      <c r="B6" s="1091" t="s">
        <v>406</v>
      </c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5"/>
      <c r="Q6" s="685"/>
      <c r="R6" s="685"/>
      <c r="S6" s="685"/>
      <c r="T6" s="685"/>
      <c r="U6" s="685"/>
      <c r="V6" s="685"/>
      <c r="W6" s="685"/>
      <c r="X6" s="685"/>
      <c r="Y6" s="685"/>
      <c r="Z6" s="193"/>
      <c r="AA6" s="653"/>
    </row>
    <row r="7" spans="1:27" ht="10.199999999999999" customHeight="1" x14ac:dyDescent="0.25">
      <c r="A7" s="193"/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685"/>
      <c r="M7" s="685"/>
      <c r="N7" s="685"/>
      <c r="O7" s="685"/>
      <c r="P7" s="685"/>
      <c r="Q7" s="685"/>
      <c r="R7" s="685"/>
      <c r="S7" s="685"/>
      <c r="T7" s="685"/>
      <c r="U7" s="685"/>
      <c r="V7" s="685"/>
      <c r="W7" s="685"/>
      <c r="X7" s="685"/>
      <c r="Y7" s="685"/>
      <c r="Z7" s="193"/>
      <c r="AA7" s="653"/>
    </row>
    <row r="8" spans="1:27" ht="10.199999999999999" customHeight="1" x14ac:dyDescent="0.25">
      <c r="A8" s="390"/>
      <c r="B8" s="683" t="s">
        <v>474</v>
      </c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5"/>
      <c r="N8" s="685"/>
      <c r="O8" s="685"/>
      <c r="P8" s="685"/>
      <c r="Q8" s="685"/>
      <c r="R8" s="685"/>
      <c r="S8" s="685"/>
      <c r="T8" s="685"/>
      <c r="U8" s="685"/>
      <c r="V8" s="685"/>
      <c r="W8" s="685"/>
      <c r="X8" s="685"/>
      <c r="Y8" s="685"/>
      <c r="Z8" s="390"/>
      <c r="AA8" s="653"/>
    </row>
    <row r="9" spans="1:27" ht="10.199999999999999" customHeight="1" x14ac:dyDescent="0.25">
      <c r="A9" s="390"/>
      <c r="B9" s="685"/>
      <c r="C9" s="685"/>
      <c r="D9" s="685"/>
      <c r="E9" s="685"/>
      <c r="F9" s="685"/>
      <c r="G9" s="685"/>
      <c r="H9" s="685"/>
      <c r="I9" s="685"/>
      <c r="J9" s="685"/>
      <c r="K9" s="685"/>
      <c r="L9" s="685"/>
      <c r="M9" s="685"/>
      <c r="N9" s="685"/>
      <c r="O9" s="685"/>
      <c r="P9" s="685"/>
      <c r="Q9" s="685"/>
      <c r="R9" s="685"/>
      <c r="S9" s="685"/>
      <c r="T9" s="685"/>
      <c r="U9" s="685"/>
      <c r="V9" s="685"/>
      <c r="W9" s="685"/>
      <c r="X9" s="685"/>
      <c r="Y9" s="685"/>
      <c r="Z9" s="390"/>
      <c r="AA9" s="653"/>
    </row>
    <row r="10" spans="1:27" ht="10.199999999999999" customHeight="1" x14ac:dyDescent="0.25">
      <c r="A10" s="193"/>
      <c r="B10" s="1092" t="s">
        <v>184</v>
      </c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193"/>
      <c r="AA10" s="653"/>
    </row>
    <row r="11" spans="1:27" ht="9.6" customHeight="1" x14ac:dyDescent="0.25">
      <c r="A11" s="193"/>
      <c r="B11" s="683"/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3"/>
      <c r="Y11" s="683"/>
      <c r="Z11" s="193"/>
      <c r="AA11" s="653"/>
    </row>
    <row r="12" spans="1:27" ht="10.199999999999999" customHeight="1" x14ac:dyDescent="0.25">
      <c r="A12" s="193"/>
      <c r="B12" s="1092" t="s">
        <v>407</v>
      </c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1"/>
      <c r="Z12" s="54"/>
      <c r="AA12" s="653"/>
    </row>
    <row r="13" spans="1:27" ht="10.199999999999999" customHeight="1" x14ac:dyDescent="0.25">
      <c r="A13" s="193"/>
      <c r="B13" s="991"/>
      <c r="C13" s="991"/>
      <c r="D13" s="991"/>
      <c r="E13" s="991"/>
      <c r="F13" s="991"/>
      <c r="G13" s="991"/>
      <c r="H13" s="991"/>
      <c r="I13" s="991"/>
      <c r="J13" s="991"/>
      <c r="K13" s="991"/>
      <c r="L13" s="991"/>
      <c r="M13" s="991"/>
      <c r="N13" s="991"/>
      <c r="O13" s="991"/>
      <c r="P13" s="991"/>
      <c r="Q13" s="991"/>
      <c r="R13" s="991"/>
      <c r="S13" s="991"/>
      <c r="T13" s="991"/>
      <c r="U13" s="991"/>
      <c r="V13" s="991"/>
      <c r="W13" s="991"/>
      <c r="X13" s="991"/>
      <c r="Y13" s="991"/>
      <c r="Z13" s="54"/>
      <c r="AA13" s="653"/>
    </row>
    <row r="14" spans="1:27" ht="10.199999999999999" customHeight="1" x14ac:dyDescent="0.25">
      <c r="A14" s="193"/>
      <c r="Z14" s="55"/>
      <c r="AA14" s="653"/>
    </row>
    <row r="15" spans="1:27" ht="10.199999999999999" customHeight="1" x14ac:dyDescent="0.25">
      <c r="A15" s="193"/>
      <c r="B15" s="696" t="s">
        <v>251</v>
      </c>
      <c r="C15" s="510"/>
      <c r="D15" s="510"/>
      <c r="E15" s="510"/>
      <c r="F15" s="510"/>
      <c r="G15" s="510"/>
      <c r="H15" s="510"/>
      <c r="I15" s="510"/>
      <c r="J15" s="510"/>
      <c r="K15" s="1070"/>
      <c r="L15" s="700"/>
      <c r="M15" s="700"/>
      <c r="N15" s="693" t="s">
        <v>252</v>
      </c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193"/>
      <c r="Z15" s="56"/>
      <c r="AA15" s="653"/>
    </row>
    <row r="16" spans="1:27" ht="10.199999999999999" customHeight="1" x14ac:dyDescent="0.25">
      <c r="A16" s="193"/>
      <c r="B16" s="510"/>
      <c r="C16" s="510"/>
      <c r="D16" s="510"/>
      <c r="E16" s="510"/>
      <c r="F16" s="510"/>
      <c r="G16" s="510"/>
      <c r="H16" s="510"/>
      <c r="I16" s="510"/>
      <c r="J16" s="510"/>
      <c r="K16" s="1321"/>
      <c r="L16" s="1321"/>
      <c r="M16" s="1321"/>
      <c r="N16" s="510"/>
      <c r="O16" s="510"/>
      <c r="P16" s="510"/>
      <c r="Q16" s="510"/>
      <c r="R16" s="510"/>
      <c r="S16" s="510"/>
      <c r="T16" s="510"/>
      <c r="U16" s="510"/>
      <c r="V16" s="510"/>
      <c r="W16" s="510"/>
      <c r="X16" s="510"/>
      <c r="Y16" s="193"/>
      <c r="Z16" s="193"/>
      <c r="AA16" s="653"/>
    </row>
    <row r="17" spans="1:29" ht="10.199999999999999" customHeight="1" x14ac:dyDescent="0.25">
      <c r="A17" s="15"/>
      <c r="B17" s="696" t="s">
        <v>477</v>
      </c>
      <c r="C17" s="693"/>
      <c r="D17" s="693"/>
      <c r="E17" s="693"/>
      <c r="F17" s="693"/>
      <c r="G17" s="693"/>
      <c r="H17" s="693"/>
      <c r="I17" s="693"/>
      <c r="J17" s="693"/>
      <c r="K17" s="693"/>
      <c r="L17" s="693"/>
      <c r="M17" s="693"/>
      <c r="N17" s="693"/>
      <c r="O17" s="693"/>
      <c r="P17" s="693"/>
      <c r="Q17" s="693"/>
      <c r="R17" s="693"/>
      <c r="S17" s="693"/>
      <c r="T17" s="693"/>
      <c r="U17" s="693"/>
      <c r="V17" s="693"/>
      <c r="W17" s="693"/>
      <c r="X17" s="693"/>
      <c r="Y17" s="15"/>
      <c r="Z17" s="58"/>
      <c r="AA17" s="653"/>
    </row>
    <row r="18" spans="1:29" ht="10.199999999999999" customHeight="1" x14ac:dyDescent="0.25">
      <c r="A18" s="15"/>
      <c r="B18" s="693"/>
      <c r="C18" s="693"/>
      <c r="D18" s="693"/>
      <c r="E18" s="693"/>
      <c r="F18" s="693"/>
      <c r="G18" s="693"/>
      <c r="H18" s="693"/>
      <c r="I18" s="693"/>
      <c r="J18" s="693"/>
      <c r="K18" s="693"/>
      <c r="L18" s="693"/>
      <c r="M18" s="693"/>
      <c r="N18" s="693"/>
      <c r="O18" s="693"/>
      <c r="P18" s="693"/>
      <c r="Q18" s="693"/>
      <c r="R18" s="693"/>
      <c r="S18" s="693"/>
      <c r="T18" s="693"/>
      <c r="U18" s="693"/>
      <c r="V18" s="693"/>
      <c r="W18" s="693"/>
      <c r="X18" s="693"/>
      <c r="Y18" s="15"/>
      <c r="Z18" s="15"/>
      <c r="AA18" s="653"/>
    </row>
    <row r="19" spans="1:29" ht="10.199999999999999" customHeight="1" x14ac:dyDescent="0.25">
      <c r="A19" s="193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653"/>
    </row>
    <row r="20" spans="1:29" ht="10.199999999999999" customHeight="1" x14ac:dyDescent="0.35">
      <c r="A20" s="59"/>
      <c r="B20" s="189"/>
      <c r="C20" s="217"/>
      <c r="D20" s="217"/>
      <c r="E20" s="217"/>
      <c r="F20" s="1322">
        <f>IF('Formular 3b_3'!N98&lt;0,'Formular 3b_2'!N98,'Formular 3b_3'!N98)</f>
        <v>0</v>
      </c>
      <c r="G20" s="1323"/>
      <c r="H20" s="1323"/>
      <c r="I20" s="192"/>
      <c r="J20" s="696" t="s">
        <v>253</v>
      </c>
      <c r="K20" s="510"/>
      <c r="L20" s="510"/>
      <c r="M20" s="510"/>
      <c r="N20" s="510"/>
      <c r="O20" s="510"/>
      <c r="P20" s="510"/>
      <c r="Q20" s="510"/>
      <c r="R20" s="510"/>
      <c r="S20" s="192"/>
      <c r="T20" s="194"/>
      <c r="U20" s="194"/>
      <c r="V20" s="194"/>
      <c r="W20" s="194"/>
      <c r="X20" s="194"/>
      <c r="Y20" s="194"/>
      <c r="Z20" s="15"/>
      <c r="AA20" s="653"/>
    </row>
    <row r="21" spans="1:29" ht="10.199999999999999" customHeight="1" x14ac:dyDescent="0.35">
      <c r="A21" s="59"/>
      <c r="B21" s="217"/>
      <c r="C21" s="217"/>
      <c r="D21" s="217"/>
      <c r="E21" s="217"/>
      <c r="F21" s="1324"/>
      <c r="G21" s="1324"/>
      <c r="H21" s="1324"/>
      <c r="I21" s="192"/>
      <c r="J21" s="510"/>
      <c r="K21" s="510"/>
      <c r="L21" s="510"/>
      <c r="M21" s="510"/>
      <c r="N21" s="510"/>
      <c r="O21" s="510"/>
      <c r="P21" s="510"/>
      <c r="Q21" s="510"/>
      <c r="R21" s="510"/>
      <c r="S21" s="192"/>
      <c r="T21" s="180"/>
      <c r="U21" s="180"/>
      <c r="V21" s="194"/>
      <c r="W21" s="15"/>
      <c r="X21" s="194"/>
      <c r="Y21" s="194"/>
      <c r="Z21" s="15"/>
      <c r="AA21" s="653"/>
    </row>
    <row r="22" spans="1:29" ht="10.199999999999999" customHeight="1" x14ac:dyDescent="0.35">
      <c r="A22" s="59"/>
      <c r="B22" s="217"/>
      <c r="C22" s="217"/>
      <c r="D22" s="217"/>
      <c r="E22" s="217"/>
      <c r="F22" s="217"/>
      <c r="G22" s="217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80"/>
      <c r="U22" s="194"/>
      <c r="V22" s="194"/>
      <c r="W22" s="15"/>
      <c r="X22" s="194"/>
      <c r="Y22" s="194"/>
      <c r="Z22" s="15"/>
      <c r="AA22" s="653"/>
    </row>
    <row r="23" spans="1:29" ht="10.199999999999999" customHeight="1" x14ac:dyDescent="0.35">
      <c r="A23" s="59"/>
      <c r="B23" s="193"/>
      <c r="C23" s="188"/>
      <c r="D23" s="188"/>
      <c r="E23" s="188"/>
      <c r="F23" s="1328"/>
      <c r="G23" s="1329"/>
      <c r="H23" s="1329"/>
      <c r="I23" s="192"/>
      <c r="J23" s="696" t="s">
        <v>254</v>
      </c>
      <c r="K23" s="510"/>
      <c r="L23" s="510"/>
      <c r="M23" s="510"/>
      <c r="N23" s="510"/>
      <c r="O23" s="510"/>
      <c r="P23" s="510"/>
      <c r="Q23" s="510"/>
      <c r="R23" s="510"/>
      <c r="S23" s="218"/>
      <c r="T23" s="180"/>
      <c r="U23" s="194"/>
      <c r="V23" s="194"/>
      <c r="W23" s="15"/>
      <c r="X23" s="194"/>
      <c r="Y23" s="194"/>
      <c r="Z23" s="15"/>
      <c r="AA23" s="653"/>
    </row>
    <row r="24" spans="1:29" ht="10.199999999999999" customHeight="1" x14ac:dyDescent="0.35">
      <c r="A24" s="59"/>
      <c r="B24" s="59"/>
      <c r="C24" s="191"/>
      <c r="D24" s="188"/>
      <c r="E24" s="188"/>
      <c r="F24" s="1330"/>
      <c r="G24" s="1330"/>
      <c r="H24" s="1330"/>
      <c r="I24" s="192"/>
      <c r="J24" s="510"/>
      <c r="K24" s="510"/>
      <c r="L24" s="510"/>
      <c r="M24" s="510"/>
      <c r="N24" s="510"/>
      <c r="O24" s="510"/>
      <c r="P24" s="510"/>
      <c r="Q24" s="510"/>
      <c r="R24" s="510"/>
      <c r="S24" s="218"/>
      <c r="T24" s="180"/>
      <c r="U24" s="180"/>
      <c r="V24" s="194"/>
      <c r="W24" s="15"/>
      <c r="X24" s="194"/>
      <c r="Y24" s="194"/>
      <c r="Z24" s="15"/>
      <c r="AA24" s="653"/>
    </row>
    <row r="25" spans="1:29" ht="10.199999999999999" customHeight="1" x14ac:dyDescent="0.35">
      <c r="A25" s="59"/>
      <c r="B25" s="59"/>
      <c r="C25" s="188"/>
      <c r="D25" s="188"/>
      <c r="E25" s="188"/>
      <c r="F25" s="188"/>
      <c r="G25" s="188"/>
      <c r="H25" s="188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80"/>
      <c r="U25" s="194"/>
      <c r="V25" s="194"/>
      <c r="W25" s="15"/>
      <c r="X25" s="194"/>
      <c r="Y25" s="194"/>
      <c r="Z25" s="15"/>
      <c r="AA25" s="653"/>
    </row>
    <row r="26" spans="1:29" ht="10.199999999999999" customHeight="1" x14ac:dyDescent="0.35">
      <c r="A26" s="59"/>
      <c r="B26" s="59"/>
      <c r="C26" s="182"/>
      <c r="D26" s="188"/>
      <c r="E26" s="193"/>
      <c r="F26" s="1328"/>
      <c r="G26" s="1329"/>
      <c r="H26" s="1329"/>
      <c r="I26" s="192"/>
      <c r="J26" s="696" t="s">
        <v>255</v>
      </c>
      <c r="K26" s="510"/>
      <c r="L26" s="510"/>
      <c r="M26" s="510"/>
      <c r="N26" s="510"/>
      <c r="O26" s="510"/>
      <c r="P26" s="510"/>
      <c r="Q26" s="510"/>
      <c r="R26" s="510"/>
      <c r="S26" s="194"/>
      <c r="T26" s="194"/>
      <c r="U26" s="194"/>
      <c r="V26" s="194"/>
      <c r="W26" s="15"/>
      <c r="X26" s="194"/>
      <c r="Y26" s="194"/>
      <c r="Z26" s="15"/>
      <c r="AA26" s="653"/>
    </row>
    <row r="27" spans="1:29" ht="10.199999999999999" customHeight="1" x14ac:dyDescent="0.35">
      <c r="A27" s="59"/>
      <c r="B27" s="59"/>
      <c r="C27" s="194"/>
      <c r="D27" s="193"/>
      <c r="E27" s="193"/>
      <c r="F27" s="1330"/>
      <c r="G27" s="1330"/>
      <c r="H27" s="1330"/>
      <c r="I27" s="192"/>
      <c r="J27" s="510"/>
      <c r="K27" s="510"/>
      <c r="L27" s="510"/>
      <c r="M27" s="510"/>
      <c r="N27" s="510"/>
      <c r="O27" s="510"/>
      <c r="P27" s="510"/>
      <c r="Q27" s="510"/>
      <c r="R27" s="510"/>
      <c r="S27" s="194"/>
      <c r="T27" s="194"/>
      <c r="U27" s="194"/>
      <c r="V27" s="194"/>
      <c r="W27" s="15"/>
      <c r="X27" s="194"/>
      <c r="Y27" s="194"/>
      <c r="Z27" s="15"/>
      <c r="AA27" s="653"/>
    </row>
    <row r="28" spans="1:29" ht="10.199999999999999" customHeight="1" x14ac:dyDescent="0.25">
      <c r="A28" s="59"/>
      <c r="B28" s="59"/>
      <c r="C28" s="194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80"/>
      <c r="O28" s="194"/>
      <c r="P28" s="194"/>
      <c r="Q28" s="194"/>
      <c r="R28" s="194"/>
      <c r="S28" s="194"/>
      <c r="T28" s="194"/>
      <c r="U28" s="194"/>
      <c r="V28" s="194"/>
      <c r="W28" s="15"/>
      <c r="X28" s="194"/>
      <c r="Y28" s="194"/>
      <c r="Z28" s="15"/>
      <c r="AA28" s="653"/>
    </row>
    <row r="29" spans="1:29" ht="10.199999999999999" customHeight="1" x14ac:dyDescent="0.35">
      <c r="A29" s="59"/>
      <c r="B29" s="59"/>
      <c r="C29" s="188"/>
      <c r="D29" s="216"/>
      <c r="E29" s="218"/>
      <c r="F29" s="1328"/>
      <c r="G29" s="1329"/>
      <c r="H29" s="1329"/>
      <c r="I29" s="192"/>
      <c r="J29" s="696" t="s">
        <v>256</v>
      </c>
      <c r="K29" s="510"/>
      <c r="L29" s="510"/>
      <c r="M29" s="510"/>
      <c r="N29" s="510"/>
      <c r="O29" s="510"/>
      <c r="P29" s="510"/>
      <c r="Q29" s="510"/>
      <c r="R29" s="510"/>
      <c r="S29" s="219"/>
      <c r="T29" s="219"/>
      <c r="U29" s="219"/>
      <c r="V29" s="219"/>
      <c r="W29" s="15"/>
      <c r="X29" s="194"/>
      <c r="Y29" s="194"/>
      <c r="Z29" s="15"/>
      <c r="AA29" s="653"/>
    </row>
    <row r="30" spans="1:29" ht="10.199999999999999" customHeight="1" x14ac:dyDescent="0.35">
      <c r="A30" s="59"/>
      <c r="B30" s="59"/>
      <c r="C30" s="191"/>
      <c r="D30" s="218"/>
      <c r="E30" s="218"/>
      <c r="F30" s="1330"/>
      <c r="G30" s="1330"/>
      <c r="H30" s="1330"/>
      <c r="I30" s="192"/>
      <c r="J30" s="510"/>
      <c r="K30" s="510"/>
      <c r="L30" s="510"/>
      <c r="M30" s="510"/>
      <c r="N30" s="510"/>
      <c r="O30" s="510"/>
      <c r="P30" s="510"/>
      <c r="Q30" s="510"/>
      <c r="R30" s="510"/>
      <c r="S30" s="219"/>
      <c r="T30" s="219"/>
      <c r="U30" s="219"/>
      <c r="V30" s="219"/>
      <c r="W30" s="15"/>
      <c r="X30" s="194"/>
      <c r="Y30" s="194"/>
      <c r="Z30" s="15"/>
      <c r="AA30" s="653"/>
      <c r="AB30" s="185"/>
      <c r="AC30" s="185"/>
    </row>
    <row r="31" spans="1:29" ht="10.199999999999999" customHeight="1" x14ac:dyDescent="0.35">
      <c r="A31" s="59"/>
      <c r="B31" s="59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0"/>
      <c r="N31" s="180"/>
      <c r="O31" s="180"/>
      <c r="P31" s="180"/>
      <c r="Q31" s="180"/>
      <c r="R31" s="180"/>
      <c r="S31" s="180"/>
      <c r="T31" s="180"/>
      <c r="U31" s="194"/>
      <c r="V31" s="194"/>
      <c r="W31" s="15"/>
      <c r="X31" s="194"/>
      <c r="Y31" s="194"/>
      <c r="Z31" s="15"/>
      <c r="AA31" s="653"/>
    </row>
    <row r="32" spans="1:29" ht="10.199999999999999" customHeight="1" x14ac:dyDescent="0.35">
      <c r="A32" s="59"/>
      <c r="B32" s="59"/>
      <c r="C32" s="188"/>
      <c r="D32" s="188"/>
      <c r="E32" s="188"/>
      <c r="F32" s="1328"/>
      <c r="G32" s="1329"/>
      <c r="H32" s="1329"/>
      <c r="I32" s="192"/>
      <c r="J32" s="696" t="s">
        <v>257</v>
      </c>
      <c r="K32" s="510"/>
      <c r="L32" s="510"/>
      <c r="M32" s="510"/>
      <c r="N32" s="510"/>
      <c r="O32" s="510"/>
      <c r="P32" s="510"/>
      <c r="Q32" s="510"/>
      <c r="R32" s="510"/>
      <c r="S32" s="180"/>
      <c r="T32" s="180"/>
      <c r="U32" s="194"/>
      <c r="V32" s="194"/>
      <c r="W32" s="15"/>
      <c r="X32" s="194"/>
      <c r="Y32" s="194"/>
      <c r="Z32" s="15"/>
      <c r="AA32" s="653"/>
    </row>
    <row r="33" spans="1:27" ht="10.199999999999999" customHeight="1" x14ac:dyDescent="0.35">
      <c r="A33" s="59"/>
      <c r="B33" s="59"/>
      <c r="C33" s="182"/>
      <c r="D33" s="188"/>
      <c r="E33" s="193"/>
      <c r="F33" s="1330"/>
      <c r="G33" s="1330"/>
      <c r="H33" s="1330"/>
      <c r="I33" s="192"/>
      <c r="J33" s="510"/>
      <c r="K33" s="510"/>
      <c r="L33" s="510"/>
      <c r="M33" s="510"/>
      <c r="N33" s="510"/>
      <c r="O33" s="510"/>
      <c r="P33" s="510"/>
      <c r="Q33" s="510"/>
      <c r="R33" s="510"/>
      <c r="S33" s="194"/>
      <c r="T33" s="194"/>
      <c r="U33" s="194"/>
      <c r="V33" s="194"/>
      <c r="W33" s="15"/>
      <c r="X33" s="194"/>
      <c r="Y33" s="194"/>
      <c r="Z33" s="15"/>
      <c r="AA33" s="653"/>
    </row>
    <row r="34" spans="1:27" ht="10.199999999999999" customHeight="1" x14ac:dyDescent="0.25">
      <c r="A34" s="59"/>
      <c r="B34" s="59"/>
      <c r="C34" s="194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80"/>
      <c r="O34" s="194"/>
      <c r="P34" s="194"/>
      <c r="Q34" s="194"/>
      <c r="R34" s="194"/>
      <c r="S34" s="194"/>
      <c r="T34" s="194"/>
      <c r="U34" s="194"/>
      <c r="V34" s="194"/>
      <c r="W34" s="15"/>
      <c r="X34" s="194"/>
      <c r="Y34" s="194"/>
      <c r="Z34" s="15"/>
      <c r="AA34" s="653"/>
    </row>
    <row r="35" spans="1:27" ht="10.199999999999999" customHeight="1" x14ac:dyDescent="0.25">
      <c r="A35" s="59"/>
      <c r="B35" s="696" t="s">
        <v>258</v>
      </c>
      <c r="C35" s="940"/>
      <c r="D35" s="940"/>
      <c r="E35" s="940"/>
      <c r="F35" s="940"/>
      <c r="G35" s="940"/>
      <c r="H35" s="940"/>
      <c r="I35" s="940"/>
      <c r="J35" s="940"/>
      <c r="K35" s="940"/>
      <c r="L35" s="940"/>
      <c r="M35" s="940"/>
      <c r="N35" s="940"/>
      <c r="O35" s="940"/>
      <c r="P35" s="940"/>
      <c r="Q35" s="940"/>
      <c r="R35" s="940"/>
      <c r="S35" s="940"/>
      <c r="T35" s="940"/>
      <c r="U35" s="940"/>
      <c r="V35" s="940"/>
      <c r="W35" s="940"/>
      <c r="X35" s="940"/>
      <c r="Y35" s="194"/>
      <c r="Z35" s="15"/>
      <c r="AA35" s="653"/>
    </row>
    <row r="36" spans="1:27" ht="10.199999999999999" customHeight="1" x14ac:dyDescent="0.25">
      <c r="A36" s="59"/>
      <c r="B36" s="940"/>
      <c r="C36" s="940"/>
      <c r="D36" s="940"/>
      <c r="E36" s="940"/>
      <c r="F36" s="940"/>
      <c r="G36" s="940"/>
      <c r="H36" s="940"/>
      <c r="I36" s="940"/>
      <c r="J36" s="940"/>
      <c r="K36" s="940"/>
      <c r="L36" s="940"/>
      <c r="M36" s="940"/>
      <c r="N36" s="940"/>
      <c r="O36" s="940"/>
      <c r="P36" s="940"/>
      <c r="Q36" s="940"/>
      <c r="R36" s="940"/>
      <c r="S36" s="940"/>
      <c r="T36" s="940"/>
      <c r="U36" s="940"/>
      <c r="V36" s="940"/>
      <c r="W36" s="940"/>
      <c r="X36" s="940"/>
      <c r="Y36" s="194"/>
      <c r="Z36" s="15"/>
      <c r="AA36" s="653"/>
    </row>
    <row r="37" spans="1:27" ht="10.199999999999999" customHeight="1" x14ac:dyDescent="0.25">
      <c r="A37" s="59"/>
      <c r="B37" s="626"/>
      <c r="C37" s="1153"/>
      <c r="D37" s="1153"/>
      <c r="E37" s="1153"/>
      <c r="F37" s="1153"/>
      <c r="G37" s="1153"/>
      <c r="H37" s="1153"/>
      <c r="I37" s="1153"/>
      <c r="J37" s="1153"/>
      <c r="K37" s="1153"/>
      <c r="L37" s="1153"/>
      <c r="M37" s="1153"/>
      <c r="N37" s="1153"/>
      <c r="O37" s="1153"/>
      <c r="P37" s="1153"/>
      <c r="Q37" s="1153"/>
      <c r="R37" s="1153"/>
      <c r="S37" s="1153"/>
      <c r="T37" s="1153"/>
      <c r="U37" s="1153"/>
      <c r="V37" s="1153"/>
      <c r="W37" s="1153"/>
      <c r="X37" s="1153"/>
      <c r="Y37" s="194"/>
      <c r="Z37" s="15"/>
      <c r="AA37" s="653"/>
    </row>
    <row r="38" spans="1:27" ht="10.199999999999999" customHeight="1" x14ac:dyDescent="0.25">
      <c r="A38" s="59"/>
      <c r="B38" s="1211"/>
      <c r="C38" s="1211"/>
      <c r="D38" s="1211"/>
      <c r="E38" s="1211"/>
      <c r="F38" s="1211"/>
      <c r="G38" s="1211"/>
      <c r="H38" s="1211"/>
      <c r="I38" s="1211"/>
      <c r="J38" s="1211"/>
      <c r="K38" s="1211"/>
      <c r="L38" s="1211"/>
      <c r="M38" s="1211"/>
      <c r="N38" s="1211"/>
      <c r="O38" s="1211"/>
      <c r="P38" s="1211"/>
      <c r="Q38" s="1211"/>
      <c r="R38" s="1211"/>
      <c r="S38" s="1211"/>
      <c r="T38" s="1211"/>
      <c r="U38" s="1211"/>
      <c r="V38" s="1211"/>
      <c r="W38" s="1211"/>
      <c r="X38" s="1211"/>
      <c r="Y38" s="194"/>
      <c r="Z38" s="15"/>
      <c r="AA38" s="653"/>
    </row>
    <row r="39" spans="1:27" ht="10.199999999999999" customHeight="1" x14ac:dyDescent="0.25">
      <c r="A39" s="59"/>
      <c r="Y39" s="194"/>
      <c r="Z39" s="15"/>
      <c r="AA39" s="653"/>
    </row>
    <row r="40" spans="1:27" ht="10.199999999999999" customHeight="1" x14ac:dyDescent="0.25">
      <c r="A40" s="59"/>
      <c r="B40" s="626"/>
      <c r="C40" s="1153"/>
      <c r="D40" s="1153"/>
      <c r="E40" s="1153"/>
      <c r="F40" s="1153"/>
      <c r="G40" s="1153"/>
      <c r="H40" s="1153"/>
      <c r="I40" s="1153"/>
      <c r="J40" s="1153"/>
      <c r="K40" s="1153"/>
      <c r="L40" s="1153"/>
      <c r="M40" s="1153"/>
      <c r="N40" s="1153"/>
      <c r="O40" s="1153"/>
      <c r="P40" s="1153"/>
      <c r="Q40" s="1153"/>
      <c r="R40" s="1153"/>
      <c r="S40" s="1153"/>
      <c r="T40" s="1153"/>
      <c r="U40" s="1153"/>
      <c r="V40" s="1153"/>
      <c r="W40" s="1153"/>
      <c r="X40" s="1153"/>
      <c r="Y40" s="194"/>
      <c r="Z40" s="15"/>
      <c r="AA40" s="653"/>
    </row>
    <row r="41" spans="1:27" ht="10.199999999999999" customHeight="1" x14ac:dyDescent="0.25">
      <c r="A41" s="59"/>
      <c r="B41" s="1211"/>
      <c r="C41" s="1211"/>
      <c r="D41" s="1211"/>
      <c r="E41" s="1211"/>
      <c r="F41" s="1211"/>
      <c r="G41" s="1211"/>
      <c r="H41" s="1211"/>
      <c r="I41" s="1211"/>
      <c r="J41" s="1211"/>
      <c r="K41" s="1211"/>
      <c r="L41" s="1211"/>
      <c r="M41" s="1211"/>
      <c r="N41" s="1211"/>
      <c r="O41" s="1211"/>
      <c r="P41" s="1211"/>
      <c r="Q41" s="1211"/>
      <c r="R41" s="1211"/>
      <c r="S41" s="1211"/>
      <c r="T41" s="1211"/>
      <c r="U41" s="1211"/>
      <c r="V41" s="1211"/>
      <c r="W41" s="1211"/>
      <c r="X41" s="1211"/>
      <c r="Y41" s="194"/>
      <c r="Z41" s="15"/>
      <c r="AA41" s="653"/>
    </row>
    <row r="42" spans="1:27" ht="10.199999999999999" customHeight="1" x14ac:dyDescent="0.25">
      <c r="A42" s="59"/>
      <c r="B42" s="220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194"/>
      <c r="Z42" s="15"/>
      <c r="AA42" s="653"/>
    </row>
    <row r="43" spans="1:27" ht="10.199999999999999" customHeight="1" x14ac:dyDescent="0.25">
      <c r="A43" s="59"/>
      <c r="B43" s="696" t="s">
        <v>259</v>
      </c>
      <c r="C43" s="940"/>
      <c r="D43" s="940"/>
      <c r="E43" s="940"/>
      <c r="F43" s="940"/>
      <c r="G43" s="940"/>
      <c r="H43" s="940"/>
      <c r="I43" s="940"/>
      <c r="J43" s="940"/>
      <c r="K43" s="940"/>
      <c r="L43" s="940"/>
      <c r="M43" s="940"/>
      <c r="N43" s="940"/>
      <c r="O43" s="940"/>
      <c r="P43" s="940"/>
      <c r="Q43" s="940"/>
      <c r="R43" s="940"/>
      <c r="S43" s="940"/>
      <c r="T43" s="940"/>
      <c r="U43" s="940"/>
      <c r="V43" s="940"/>
      <c r="W43" s="940"/>
      <c r="X43" s="940"/>
      <c r="Y43" s="194"/>
      <c r="Z43" s="15"/>
      <c r="AA43" s="653"/>
    </row>
    <row r="44" spans="1:27" ht="10.199999999999999" customHeight="1" x14ac:dyDescent="0.25">
      <c r="A44" s="59"/>
      <c r="B44" s="940"/>
      <c r="C44" s="940"/>
      <c r="D44" s="940"/>
      <c r="E44" s="940"/>
      <c r="F44" s="940"/>
      <c r="G44" s="940"/>
      <c r="H44" s="940"/>
      <c r="I44" s="940"/>
      <c r="J44" s="940"/>
      <c r="K44" s="940"/>
      <c r="L44" s="940"/>
      <c r="M44" s="940"/>
      <c r="N44" s="940"/>
      <c r="O44" s="940"/>
      <c r="P44" s="940"/>
      <c r="Q44" s="940"/>
      <c r="R44" s="940"/>
      <c r="S44" s="940"/>
      <c r="T44" s="940"/>
      <c r="U44" s="940"/>
      <c r="V44" s="940"/>
      <c r="W44" s="940"/>
      <c r="X44" s="940"/>
      <c r="Y44" s="194"/>
      <c r="Z44" s="15"/>
      <c r="AA44" s="653"/>
    </row>
    <row r="45" spans="1:27" ht="10.199999999999999" customHeight="1" x14ac:dyDescent="0.25">
      <c r="A45" s="59"/>
      <c r="B45" s="1325"/>
      <c r="C45" s="1326"/>
      <c r="D45" s="1326"/>
      <c r="E45" s="1326"/>
      <c r="F45" s="1326"/>
      <c r="G45" s="1326"/>
      <c r="H45" s="1326"/>
      <c r="I45" s="1326"/>
      <c r="J45" s="1326"/>
      <c r="K45" s="1326"/>
      <c r="L45" s="1326"/>
      <c r="M45" s="1326"/>
      <c r="N45" s="1326"/>
      <c r="O45" s="1326"/>
      <c r="P45" s="1326"/>
      <c r="Q45" s="1326"/>
      <c r="R45" s="1326"/>
      <c r="S45" s="1326"/>
      <c r="T45" s="1326"/>
      <c r="U45" s="1326"/>
      <c r="V45" s="1326"/>
      <c r="W45" s="1326"/>
      <c r="X45" s="1326"/>
      <c r="Y45" s="194"/>
      <c r="Z45" s="15"/>
      <c r="AA45" s="653"/>
    </row>
    <row r="46" spans="1:27" ht="10.199999999999999" customHeight="1" x14ac:dyDescent="0.25">
      <c r="A46" s="59"/>
      <c r="B46" s="1327"/>
      <c r="C46" s="1327"/>
      <c r="D46" s="1327"/>
      <c r="E46" s="1327"/>
      <c r="F46" s="1327"/>
      <c r="G46" s="1327"/>
      <c r="H46" s="1327"/>
      <c r="I46" s="1327"/>
      <c r="J46" s="1327"/>
      <c r="K46" s="1327"/>
      <c r="L46" s="1327"/>
      <c r="M46" s="1327"/>
      <c r="N46" s="1327"/>
      <c r="O46" s="1327"/>
      <c r="P46" s="1327"/>
      <c r="Q46" s="1327"/>
      <c r="R46" s="1327"/>
      <c r="S46" s="1327"/>
      <c r="T46" s="1327"/>
      <c r="U46" s="1327"/>
      <c r="V46" s="1327"/>
      <c r="W46" s="1327"/>
      <c r="X46" s="1327"/>
      <c r="Y46" s="194"/>
      <c r="Z46" s="15"/>
      <c r="AA46" s="653"/>
    </row>
    <row r="47" spans="1:27" ht="10.199999999999999" customHeight="1" x14ac:dyDescent="0.25">
      <c r="A47" s="59"/>
      <c r="Y47" s="194"/>
      <c r="Z47" s="15"/>
      <c r="AA47" s="653"/>
    </row>
    <row r="48" spans="1:27" ht="10.199999999999999" customHeight="1" x14ac:dyDescent="0.25">
      <c r="A48" s="59"/>
      <c r="B48" s="1325"/>
      <c r="C48" s="1326"/>
      <c r="D48" s="1326"/>
      <c r="E48" s="1326"/>
      <c r="F48" s="1326"/>
      <c r="G48" s="1326"/>
      <c r="H48" s="1326"/>
      <c r="I48" s="1326"/>
      <c r="J48" s="1326"/>
      <c r="K48" s="1326"/>
      <c r="L48" s="1326"/>
      <c r="M48" s="1326"/>
      <c r="N48" s="1326"/>
      <c r="O48" s="1326"/>
      <c r="P48" s="1326"/>
      <c r="Q48" s="1326"/>
      <c r="R48" s="1326"/>
      <c r="S48" s="1326"/>
      <c r="T48" s="1326"/>
      <c r="U48" s="1326"/>
      <c r="V48" s="1326"/>
      <c r="W48" s="1326"/>
      <c r="X48" s="1326"/>
      <c r="Y48" s="194"/>
      <c r="Z48" s="15"/>
      <c r="AA48" s="653"/>
    </row>
    <row r="49" spans="1:27" ht="10.199999999999999" customHeight="1" x14ac:dyDescent="0.25">
      <c r="A49" s="59"/>
      <c r="B49" s="1327"/>
      <c r="C49" s="1327"/>
      <c r="D49" s="1327"/>
      <c r="E49" s="1327"/>
      <c r="F49" s="1327"/>
      <c r="G49" s="1327"/>
      <c r="H49" s="1327"/>
      <c r="I49" s="1327"/>
      <c r="J49" s="1327"/>
      <c r="K49" s="1327"/>
      <c r="L49" s="1327"/>
      <c r="M49" s="1327"/>
      <c r="N49" s="1327"/>
      <c r="O49" s="1327"/>
      <c r="P49" s="1327"/>
      <c r="Q49" s="1327"/>
      <c r="R49" s="1327"/>
      <c r="S49" s="1327"/>
      <c r="T49" s="1327"/>
      <c r="U49" s="1327"/>
      <c r="V49" s="1327"/>
      <c r="W49" s="1327"/>
      <c r="X49" s="1327"/>
      <c r="Y49" s="194"/>
      <c r="Z49" s="15"/>
      <c r="AA49" s="653"/>
    </row>
    <row r="50" spans="1:27" ht="10.199999999999999" customHeight="1" x14ac:dyDescent="0.25">
      <c r="A50" s="59"/>
      <c r="B50" s="59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94"/>
      <c r="Z50" s="15"/>
      <c r="AA50" s="653"/>
    </row>
    <row r="51" spans="1:27" ht="10.199999999999999" customHeight="1" x14ac:dyDescent="0.25">
      <c r="A51" s="59"/>
      <c r="B51" s="696" t="s">
        <v>261</v>
      </c>
      <c r="C51" s="940"/>
      <c r="D51" s="940"/>
      <c r="E51" s="940"/>
      <c r="F51" s="940"/>
      <c r="G51" s="940"/>
      <c r="H51" s="940"/>
      <c r="I51" s="940"/>
      <c r="J51" s="940"/>
      <c r="K51" s="940"/>
      <c r="L51" s="940"/>
      <c r="M51" s="940"/>
      <c r="N51" s="940"/>
      <c r="O51" s="940"/>
      <c r="P51" s="940"/>
      <c r="Q51" s="940"/>
      <c r="R51" s="940"/>
      <c r="S51" s="940"/>
      <c r="T51" s="940"/>
      <c r="U51" s="940"/>
      <c r="V51" s="940"/>
      <c r="W51" s="940"/>
      <c r="X51" s="940"/>
      <c r="Y51" s="194"/>
      <c r="Z51" s="15"/>
      <c r="AA51" s="653"/>
    </row>
    <row r="52" spans="1:27" ht="10.199999999999999" customHeight="1" x14ac:dyDescent="0.25">
      <c r="A52" s="59"/>
      <c r="B52" s="940"/>
      <c r="C52" s="940"/>
      <c r="D52" s="940"/>
      <c r="E52" s="940"/>
      <c r="F52" s="940"/>
      <c r="G52" s="940"/>
      <c r="H52" s="940"/>
      <c r="I52" s="940"/>
      <c r="J52" s="940"/>
      <c r="K52" s="940"/>
      <c r="L52" s="940"/>
      <c r="M52" s="940"/>
      <c r="N52" s="940"/>
      <c r="O52" s="940"/>
      <c r="P52" s="940"/>
      <c r="Q52" s="940"/>
      <c r="R52" s="940"/>
      <c r="S52" s="940"/>
      <c r="T52" s="940"/>
      <c r="U52" s="940"/>
      <c r="V52" s="940"/>
      <c r="W52" s="940"/>
      <c r="X52" s="940"/>
      <c r="Y52" s="194"/>
      <c r="Z52" s="15"/>
      <c r="AA52" s="653"/>
    </row>
    <row r="53" spans="1:27" ht="10.199999999999999" customHeight="1" x14ac:dyDescent="0.25">
      <c r="A53" s="59"/>
      <c r="B53" s="696" t="s">
        <v>260</v>
      </c>
      <c r="C53" s="940"/>
      <c r="D53" s="940"/>
      <c r="E53" s="940"/>
      <c r="F53" s="940"/>
      <c r="G53" s="940"/>
      <c r="H53" s="193"/>
      <c r="I53" s="193"/>
      <c r="J53" s="193"/>
      <c r="K53" s="193"/>
      <c r="L53" s="193"/>
      <c r="M53" s="193"/>
      <c r="N53" s="180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5"/>
      <c r="AA53" s="653"/>
    </row>
    <row r="54" spans="1:27" ht="10.199999999999999" customHeight="1" x14ac:dyDescent="0.25">
      <c r="A54" s="59"/>
      <c r="B54" s="940"/>
      <c r="C54" s="940"/>
      <c r="D54" s="940"/>
      <c r="E54" s="940"/>
      <c r="F54" s="940"/>
      <c r="G54" s="940"/>
      <c r="H54" s="218"/>
      <c r="I54" s="218"/>
      <c r="J54" s="218"/>
      <c r="K54" s="218"/>
      <c r="L54" s="218"/>
      <c r="M54" s="218"/>
      <c r="N54" s="180"/>
      <c r="O54" s="216"/>
      <c r="P54" s="219"/>
      <c r="Q54" s="219"/>
      <c r="R54" s="219"/>
      <c r="S54" s="219"/>
      <c r="T54" s="219"/>
      <c r="U54" s="219"/>
      <c r="V54" s="219"/>
      <c r="W54" s="194"/>
      <c r="X54" s="194"/>
      <c r="Y54" s="194"/>
      <c r="Z54" s="15"/>
      <c r="AA54" s="653"/>
    </row>
    <row r="55" spans="1:27" ht="10.199999999999999" customHeight="1" x14ac:dyDescent="0.25">
      <c r="A55" s="59"/>
      <c r="B55" s="59"/>
      <c r="C55" s="191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180"/>
      <c r="O55" s="219"/>
      <c r="P55" s="219"/>
      <c r="Q55" s="219"/>
      <c r="R55" s="219"/>
      <c r="S55" s="219"/>
      <c r="T55" s="219"/>
      <c r="U55" s="219"/>
      <c r="V55" s="219"/>
      <c r="W55" s="194"/>
      <c r="X55" s="194"/>
      <c r="Y55" s="194"/>
      <c r="Z55" s="15"/>
      <c r="AA55" s="653"/>
    </row>
    <row r="56" spans="1:27" ht="10.199999999999999" customHeight="1" x14ac:dyDescent="0.25">
      <c r="A56" s="59"/>
      <c r="B56" s="1315" t="s">
        <v>262</v>
      </c>
      <c r="C56" s="1316"/>
      <c r="D56" s="945" t="s">
        <v>263</v>
      </c>
      <c r="E56" s="792"/>
      <c r="F56" s="792"/>
      <c r="G56" s="792"/>
      <c r="H56" s="792"/>
      <c r="I56" s="792"/>
      <c r="J56" s="792"/>
      <c r="K56" s="792"/>
      <c r="L56" s="792"/>
      <c r="M56" s="792"/>
      <c r="N56" s="792"/>
      <c r="O56" s="1317" t="s">
        <v>264</v>
      </c>
      <c r="P56" s="1318"/>
      <c r="Q56" s="1318"/>
      <c r="R56" s="1319"/>
      <c r="S56" s="1320" t="s">
        <v>265</v>
      </c>
      <c r="T56" s="1320"/>
      <c r="U56" s="1320"/>
      <c r="V56" s="1320"/>
      <c r="W56" s="1320"/>
      <c r="X56" s="194"/>
      <c r="Y56" s="194"/>
      <c r="Z56" s="15"/>
      <c r="AA56" s="653"/>
    </row>
    <row r="57" spans="1:27" ht="10.199999999999999" customHeight="1" x14ac:dyDescent="0.25">
      <c r="A57" s="59"/>
      <c r="B57" s="1316"/>
      <c r="C57" s="1316"/>
      <c r="D57" s="792"/>
      <c r="E57" s="792"/>
      <c r="F57" s="792"/>
      <c r="G57" s="792"/>
      <c r="H57" s="792"/>
      <c r="I57" s="792"/>
      <c r="J57" s="792"/>
      <c r="K57" s="792"/>
      <c r="L57" s="792"/>
      <c r="M57" s="792"/>
      <c r="N57" s="792"/>
      <c r="O57" s="1318"/>
      <c r="P57" s="1318"/>
      <c r="Q57" s="1318"/>
      <c r="R57" s="1319"/>
      <c r="S57" s="1320"/>
      <c r="T57" s="1320"/>
      <c r="U57" s="1320"/>
      <c r="V57" s="1320"/>
      <c r="W57" s="1320"/>
      <c r="X57" s="194"/>
      <c r="Y57" s="194"/>
      <c r="Z57" s="15"/>
      <c r="AA57" s="653"/>
    </row>
    <row r="58" spans="1:27" ht="10.199999999999999" customHeight="1" x14ac:dyDescent="0.25">
      <c r="A58" s="59"/>
      <c r="B58" s="1311" t="s">
        <v>242</v>
      </c>
      <c r="C58" s="1312"/>
      <c r="D58" s="1313"/>
      <c r="E58" s="1314"/>
      <c r="F58" s="1314"/>
      <c r="G58" s="1314"/>
      <c r="H58" s="1314"/>
      <c r="I58" s="1314"/>
      <c r="J58" s="1314"/>
      <c r="K58" s="1314"/>
      <c r="L58" s="1314"/>
      <c r="M58" s="1314"/>
      <c r="N58" s="1314"/>
      <c r="O58" s="1305"/>
      <c r="P58" s="1306"/>
      <c r="Q58" s="1306"/>
      <c r="R58" s="1307"/>
      <c r="S58" s="1309"/>
      <c r="T58" s="1310"/>
      <c r="U58" s="1310"/>
      <c r="V58" s="1310"/>
      <c r="W58" s="1310"/>
      <c r="X58" s="194"/>
      <c r="Y58" s="194"/>
      <c r="Z58" s="15"/>
      <c r="AA58" s="653"/>
    </row>
    <row r="59" spans="1:27" ht="10.199999999999999" customHeight="1" x14ac:dyDescent="0.25">
      <c r="A59" s="59"/>
      <c r="B59" s="1312"/>
      <c r="C59" s="1312"/>
      <c r="D59" s="1314"/>
      <c r="E59" s="1314"/>
      <c r="F59" s="1314"/>
      <c r="G59" s="1314"/>
      <c r="H59" s="1314"/>
      <c r="I59" s="1314"/>
      <c r="J59" s="1314"/>
      <c r="K59" s="1314"/>
      <c r="L59" s="1314"/>
      <c r="M59" s="1314"/>
      <c r="N59" s="1314"/>
      <c r="O59" s="1308"/>
      <c r="P59" s="1306"/>
      <c r="Q59" s="1306"/>
      <c r="R59" s="1307"/>
      <c r="S59" s="1309"/>
      <c r="T59" s="1310"/>
      <c r="U59" s="1310"/>
      <c r="V59" s="1310"/>
      <c r="W59" s="1310"/>
      <c r="X59" s="194"/>
      <c r="Y59" s="194"/>
      <c r="Z59" s="15"/>
      <c r="AA59" s="653"/>
    </row>
    <row r="60" spans="1:27" ht="10.199999999999999" customHeight="1" x14ac:dyDescent="0.25">
      <c r="A60" s="59"/>
      <c r="B60" s="1311" t="s">
        <v>245</v>
      </c>
      <c r="C60" s="1312"/>
      <c r="D60" s="1313"/>
      <c r="E60" s="1314"/>
      <c r="F60" s="1314"/>
      <c r="G60" s="1314"/>
      <c r="H60" s="1314"/>
      <c r="I60" s="1314"/>
      <c r="J60" s="1314"/>
      <c r="K60" s="1314"/>
      <c r="L60" s="1314"/>
      <c r="M60" s="1314"/>
      <c r="N60" s="1314"/>
      <c r="O60" s="1305"/>
      <c r="P60" s="1306"/>
      <c r="Q60" s="1306"/>
      <c r="R60" s="1307"/>
      <c r="S60" s="1309"/>
      <c r="T60" s="1310"/>
      <c r="U60" s="1310"/>
      <c r="V60" s="1310"/>
      <c r="W60" s="1310"/>
      <c r="X60" s="194"/>
      <c r="Y60" s="194"/>
      <c r="Z60" s="15"/>
      <c r="AA60" s="653"/>
    </row>
    <row r="61" spans="1:27" ht="10.199999999999999" customHeight="1" x14ac:dyDescent="0.25">
      <c r="A61" s="193"/>
      <c r="B61" s="1312"/>
      <c r="C61" s="1312"/>
      <c r="D61" s="1314"/>
      <c r="E61" s="1314"/>
      <c r="F61" s="1314"/>
      <c r="G61" s="1314"/>
      <c r="H61" s="1314"/>
      <c r="I61" s="1314"/>
      <c r="J61" s="1314"/>
      <c r="K61" s="1314"/>
      <c r="L61" s="1314"/>
      <c r="M61" s="1314"/>
      <c r="N61" s="1314"/>
      <c r="O61" s="1308"/>
      <c r="P61" s="1306"/>
      <c r="Q61" s="1306"/>
      <c r="R61" s="1307"/>
      <c r="S61" s="1309"/>
      <c r="T61" s="1310"/>
      <c r="U61" s="1310"/>
      <c r="V61" s="1310"/>
      <c r="W61" s="1310"/>
      <c r="X61" s="193"/>
      <c r="Y61" s="193"/>
      <c r="Z61" s="193"/>
      <c r="AA61" s="653"/>
    </row>
    <row r="62" spans="1:27" ht="10.199999999999999" customHeight="1" x14ac:dyDescent="0.25">
      <c r="A62" s="193"/>
      <c r="B62" s="1311" t="s">
        <v>266</v>
      </c>
      <c r="C62" s="1312"/>
      <c r="D62" s="1313"/>
      <c r="E62" s="1314"/>
      <c r="F62" s="1314"/>
      <c r="G62" s="1314"/>
      <c r="H62" s="1314"/>
      <c r="I62" s="1314"/>
      <c r="J62" s="1314"/>
      <c r="K62" s="1314"/>
      <c r="L62" s="1314"/>
      <c r="M62" s="1314"/>
      <c r="N62" s="1314"/>
      <c r="O62" s="1305"/>
      <c r="P62" s="1306"/>
      <c r="Q62" s="1306"/>
      <c r="R62" s="1307"/>
      <c r="S62" s="1309"/>
      <c r="T62" s="1310"/>
      <c r="U62" s="1310"/>
      <c r="V62" s="1310"/>
      <c r="W62" s="1310"/>
      <c r="X62" s="193"/>
      <c r="Y62" s="193"/>
      <c r="Z62" s="193"/>
      <c r="AA62" s="653"/>
    </row>
    <row r="63" spans="1:27" ht="10.199999999999999" customHeight="1" x14ac:dyDescent="0.25">
      <c r="A63" s="193"/>
      <c r="B63" s="1312"/>
      <c r="C63" s="1312"/>
      <c r="D63" s="1314"/>
      <c r="E63" s="1314"/>
      <c r="F63" s="1314"/>
      <c r="G63" s="1314"/>
      <c r="H63" s="1314"/>
      <c r="I63" s="1314"/>
      <c r="J63" s="1314"/>
      <c r="K63" s="1314"/>
      <c r="L63" s="1314"/>
      <c r="M63" s="1314"/>
      <c r="N63" s="1314"/>
      <c r="O63" s="1308"/>
      <c r="P63" s="1306"/>
      <c r="Q63" s="1306"/>
      <c r="R63" s="1307"/>
      <c r="S63" s="1309"/>
      <c r="T63" s="1310"/>
      <c r="U63" s="1310"/>
      <c r="V63" s="1310"/>
      <c r="W63" s="1310"/>
      <c r="X63" s="193"/>
      <c r="Y63" s="193"/>
      <c r="Z63" s="193"/>
      <c r="AA63" s="653"/>
    </row>
    <row r="64" spans="1:27" ht="10.199999999999999" customHeight="1" x14ac:dyDescent="0.25">
      <c r="A64" s="193"/>
      <c r="B64" s="1311" t="s">
        <v>267</v>
      </c>
      <c r="C64" s="1312"/>
      <c r="D64" s="1313"/>
      <c r="E64" s="1314"/>
      <c r="F64" s="1314"/>
      <c r="G64" s="1314"/>
      <c r="H64" s="1314"/>
      <c r="I64" s="1314"/>
      <c r="J64" s="1314"/>
      <c r="K64" s="1314"/>
      <c r="L64" s="1314"/>
      <c r="M64" s="1314"/>
      <c r="N64" s="1314"/>
      <c r="O64" s="1305"/>
      <c r="P64" s="1306"/>
      <c r="Q64" s="1306"/>
      <c r="R64" s="1307"/>
      <c r="S64" s="1309"/>
      <c r="T64" s="1310"/>
      <c r="U64" s="1310"/>
      <c r="V64" s="1310"/>
      <c r="W64" s="1310"/>
      <c r="X64" s="193"/>
      <c r="Y64" s="193"/>
      <c r="Z64" s="193"/>
      <c r="AA64" s="653"/>
    </row>
    <row r="65" spans="1:38" ht="10.199999999999999" customHeight="1" x14ac:dyDescent="0.25">
      <c r="A65" s="193"/>
      <c r="B65" s="1312"/>
      <c r="C65" s="1312"/>
      <c r="D65" s="1314"/>
      <c r="E65" s="1314"/>
      <c r="F65" s="1314"/>
      <c r="G65" s="1314"/>
      <c r="H65" s="1314"/>
      <c r="I65" s="1314"/>
      <c r="J65" s="1314"/>
      <c r="K65" s="1314"/>
      <c r="L65" s="1314"/>
      <c r="M65" s="1314"/>
      <c r="N65" s="1314"/>
      <c r="O65" s="1308"/>
      <c r="P65" s="1306"/>
      <c r="Q65" s="1306"/>
      <c r="R65" s="1307"/>
      <c r="S65" s="1309"/>
      <c r="T65" s="1310"/>
      <c r="U65" s="1310"/>
      <c r="V65" s="1310"/>
      <c r="W65" s="1310"/>
      <c r="X65" s="193"/>
      <c r="Y65" s="193"/>
      <c r="Z65" s="193"/>
      <c r="AA65" s="653"/>
    </row>
    <row r="66" spans="1:38" ht="10.199999999999999" customHeight="1" x14ac:dyDescent="0.25">
      <c r="A66" s="193"/>
      <c r="B66" s="1311" t="s">
        <v>268</v>
      </c>
      <c r="C66" s="1312"/>
      <c r="D66" s="1313"/>
      <c r="E66" s="1314"/>
      <c r="F66" s="1314"/>
      <c r="G66" s="1314"/>
      <c r="H66" s="1314"/>
      <c r="I66" s="1314"/>
      <c r="J66" s="1314"/>
      <c r="K66" s="1314"/>
      <c r="L66" s="1314"/>
      <c r="M66" s="1314"/>
      <c r="N66" s="1314"/>
      <c r="O66" s="1305"/>
      <c r="P66" s="1306"/>
      <c r="Q66" s="1306"/>
      <c r="R66" s="1307"/>
      <c r="S66" s="1309"/>
      <c r="T66" s="1310"/>
      <c r="U66" s="1310"/>
      <c r="V66" s="1310"/>
      <c r="W66" s="1310"/>
      <c r="X66" s="193"/>
      <c r="Y66" s="193"/>
      <c r="Z66" s="193"/>
      <c r="AA66" s="653"/>
    </row>
    <row r="67" spans="1:38" ht="10.199999999999999" customHeight="1" x14ac:dyDescent="0.25">
      <c r="A67" s="193"/>
      <c r="B67" s="1312"/>
      <c r="C67" s="1312"/>
      <c r="D67" s="1314"/>
      <c r="E67" s="1314"/>
      <c r="F67" s="1314"/>
      <c r="G67" s="1314"/>
      <c r="H67" s="1314"/>
      <c r="I67" s="1314"/>
      <c r="J67" s="1314"/>
      <c r="K67" s="1314"/>
      <c r="L67" s="1314"/>
      <c r="M67" s="1314"/>
      <c r="N67" s="1314"/>
      <c r="O67" s="1308"/>
      <c r="P67" s="1306"/>
      <c r="Q67" s="1306"/>
      <c r="R67" s="1307"/>
      <c r="S67" s="1309"/>
      <c r="T67" s="1310"/>
      <c r="U67" s="1310"/>
      <c r="V67" s="1310"/>
      <c r="W67" s="1310"/>
      <c r="X67" s="193"/>
      <c r="Y67" s="193"/>
      <c r="Z67" s="193"/>
      <c r="AA67" s="653"/>
    </row>
    <row r="68" spans="1:38" ht="10.199999999999999" customHeight="1" x14ac:dyDescent="0.25">
      <c r="A68" s="193"/>
      <c r="B68" s="1311" t="s">
        <v>269</v>
      </c>
      <c r="C68" s="1312"/>
      <c r="D68" s="1313"/>
      <c r="E68" s="1314"/>
      <c r="F68" s="1314"/>
      <c r="G68" s="1314"/>
      <c r="H68" s="1314"/>
      <c r="I68" s="1314"/>
      <c r="J68" s="1314"/>
      <c r="K68" s="1314"/>
      <c r="L68" s="1314"/>
      <c r="M68" s="1314"/>
      <c r="N68" s="1314"/>
      <c r="O68" s="1305"/>
      <c r="P68" s="1306"/>
      <c r="Q68" s="1306"/>
      <c r="R68" s="1307"/>
      <c r="S68" s="1309"/>
      <c r="T68" s="1310"/>
      <c r="U68" s="1310"/>
      <c r="V68" s="1310"/>
      <c r="W68" s="1310"/>
      <c r="X68" s="193"/>
      <c r="Y68" s="193"/>
      <c r="Z68" s="193"/>
      <c r="AA68" s="653"/>
      <c r="AB68" s="3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10.199999999999999" customHeight="1" x14ac:dyDescent="0.25">
      <c r="A69" s="193"/>
      <c r="B69" s="1312"/>
      <c r="C69" s="1312"/>
      <c r="D69" s="1314"/>
      <c r="E69" s="1314"/>
      <c r="F69" s="1314"/>
      <c r="G69" s="1314"/>
      <c r="H69" s="1314"/>
      <c r="I69" s="1314"/>
      <c r="J69" s="1314"/>
      <c r="K69" s="1314"/>
      <c r="L69" s="1314"/>
      <c r="M69" s="1314"/>
      <c r="N69" s="1314"/>
      <c r="O69" s="1308"/>
      <c r="P69" s="1306"/>
      <c r="Q69" s="1306"/>
      <c r="R69" s="1307"/>
      <c r="S69" s="1309"/>
      <c r="T69" s="1310"/>
      <c r="U69" s="1310"/>
      <c r="V69" s="1310"/>
      <c r="W69" s="1310"/>
      <c r="X69" s="193"/>
      <c r="Y69" s="193"/>
      <c r="Z69" s="193"/>
      <c r="AA69" s="653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10.199999999999999" customHeight="1" x14ac:dyDescent="0.25">
      <c r="A70" s="193"/>
      <c r="B70" s="1311" t="s">
        <v>270</v>
      </c>
      <c r="C70" s="1312"/>
      <c r="D70" s="1313"/>
      <c r="E70" s="1314"/>
      <c r="F70" s="1314"/>
      <c r="G70" s="1314"/>
      <c r="H70" s="1314"/>
      <c r="I70" s="1314"/>
      <c r="J70" s="1314"/>
      <c r="K70" s="1314"/>
      <c r="L70" s="1314"/>
      <c r="M70" s="1314"/>
      <c r="N70" s="1314"/>
      <c r="O70" s="1305"/>
      <c r="P70" s="1306"/>
      <c r="Q70" s="1306"/>
      <c r="R70" s="1307"/>
      <c r="S70" s="1309"/>
      <c r="T70" s="1310"/>
      <c r="U70" s="1310"/>
      <c r="V70" s="1310"/>
      <c r="W70" s="1310"/>
      <c r="X70" s="193"/>
      <c r="Y70" s="193"/>
      <c r="Z70" s="193"/>
      <c r="AA70" s="653"/>
      <c r="AB70" s="596"/>
      <c r="AC70" s="596"/>
      <c r="AD70" s="33"/>
      <c r="AE70" s="4"/>
      <c r="AF70" s="177"/>
      <c r="AG70" s="177"/>
      <c r="AH70" s="177"/>
      <c r="AI70" s="177"/>
      <c r="AJ70" s="4"/>
      <c r="AK70" s="4"/>
      <c r="AL70" s="4"/>
    </row>
    <row r="71" spans="1:38" ht="10.199999999999999" customHeight="1" x14ac:dyDescent="0.25">
      <c r="A71" s="193"/>
      <c r="B71" s="1312"/>
      <c r="C71" s="1312"/>
      <c r="D71" s="1314"/>
      <c r="E71" s="1314"/>
      <c r="F71" s="1314"/>
      <c r="G71" s="1314"/>
      <c r="H71" s="1314"/>
      <c r="I71" s="1314"/>
      <c r="J71" s="1314"/>
      <c r="K71" s="1314"/>
      <c r="L71" s="1314"/>
      <c r="M71" s="1314"/>
      <c r="N71" s="1314"/>
      <c r="O71" s="1308"/>
      <c r="P71" s="1306"/>
      <c r="Q71" s="1306"/>
      <c r="R71" s="1307"/>
      <c r="S71" s="1309"/>
      <c r="T71" s="1310"/>
      <c r="U71" s="1310"/>
      <c r="V71" s="1310"/>
      <c r="W71" s="1310"/>
      <c r="X71" s="193"/>
      <c r="Y71" s="193"/>
      <c r="Z71" s="193"/>
      <c r="AA71" s="653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10.199999999999999" customHeight="1" x14ac:dyDescent="0.25">
      <c r="A72" s="193"/>
      <c r="B72" s="1311" t="s">
        <v>271</v>
      </c>
      <c r="C72" s="1312"/>
      <c r="D72" s="1313"/>
      <c r="E72" s="1314"/>
      <c r="F72" s="1314"/>
      <c r="G72" s="1314"/>
      <c r="H72" s="1314"/>
      <c r="I72" s="1314"/>
      <c r="J72" s="1314"/>
      <c r="K72" s="1314"/>
      <c r="L72" s="1314"/>
      <c r="M72" s="1314"/>
      <c r="N72" s="1314"/>
      <c r="O72" s="1305"/>
      <c r="P72" s="1306"/>
      <c r="Q72" s="1306"/>
      <c r="R72" s="1307"/>
      <c r="S72" s="1309"/>
      <c r="T72" s="1310"/>
      <c r="U72" s="1310"/>
      <c r="V72" s="1310"/>
      <c r="W72" s="1310"/>
      <c r="X72" s="194"/>
      <c r="Y72" s="194"/>
      <c r="Z72" s="194"/>
      <c r="AA72" s="653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10.199999999999999" customHeight="1" x14ac:dyDescent="0.25">
      <c r="A73" s="193"/>
      <c r="B73" s="1312"/>
      <c r="C73" s="1312"/>
      <c r="D73" s="1314"/>
      <c r="E73" s="1314"/>
      <c r="F73" s="1314"/>
      <c r="G73" s="1314"/>
      <c r="H73" s="1314"/>
      <c r="I73" s="1314"/>
      <c r="J73" s="1314"/>
      <c r="K73" s="1314"/>
      <c r="L73" s="1314"/>
      <c r="M73" s="1314"/>
      <c r="N73" s="1314"/>
      <c r="O73" s="1308"/>
      <c r="P73" s="1306"/>
      <c r="Q73" s="1306"/>
      <c r="R73" s="1307"/>
      <c r="S73" s="1309"/>
      <c r="T73" s="1310"/>
      <c r="U73" s="1310"/>
      <c r="V73" s="1310"/>
      <c r="W73" s="1310"/>
      <c r="X73" s="194"/>
      <c r="Y73" s="194"/>
      <c r="Z73" s="194"/>
      <c r="AA73" s="653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10.199999999999999" customHeight="1" x14ac:dyDescent="0.25">
      <c r="A74" s="193"/>
      <c r="B74" s="1311" t="s">
        <v>272</v>
      </c>
      <c r="C74" s="1312"/>
      <c r="D74" s="1313"/>
      <c r="E74" s="1314"/>
      <c r="F74" s="1314"/>
      <c r="G74" s="1314"/>
      <c r="H74" s="1314"/>
      <c r="I74" s="1314"/>
      <c r="J74" s="1314"/>
      <c r="K74" s="1314"/>
      <c r="L74" s="1314"/>
      <c r="M74" s="1314"/>
      <c r="N74" s="1314"/>
      <c r="O74" s="1305"/>
      <c r="P74" s="1306"/>
      <c r="Q74" s="1306"/>
      <c r="R74" s="1307"/>
      <c r="S74" s="1309"/>
      <c r="T74" s="1310"/>
      <c r="U74" s="1310"/>
      <c r="V74" s="1310"/>
      <c r="W74" s="1310"/>
      <c r="X74" s="193"/>
      <c r="Y74" s="193"/>
      <c r="Z74" s="193"/>
      <c r="AA74" s="653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10.199999999999999" customHeight="1" x14ac:dyDescent="0.25">
      <c r="A75" s="193"/>
      <c r="B75" s="1312"/>
      <c r="C75" s="1312"/>
      <c r="D75" s="1314"/>
      <c r="E75" s="1314"/>
      <c r="F75" s="1314"/>
      <c r="G75" s="1314"/>
      <c r="H75" s="1314"/>
      <c r="I75" s="1314"/>
      <c r="J75" s="1314"/>
      <c r="K75" s="1314"/>
      <c r="L75" s="1314"/>
      <c r="M75" s="1314"/>
      <c r="N75" s="1314"/>
      <c r="O75" s="1308"/>
      <c r="P75" s="1306"/>
      <c r="Q75" s="1306"/>
      <c r="R75" s="1307"/>
      <c r="S75" s="1309"/>
      <c r="T75" s="1310"/>
      <c r="U75" s="1310"/>
      <c r="V75" s="1310"/>
      <c r="W75" s="1310"/>
      <c r="X75" s="193"/>
      <c r="Y75" s="193"/>
      <c r="Z75" s="193"/>
      <c r="AA75" s="653"/>
      <c r="AB75" s="4"/>
      <c r="AC75" s="4"/>
      <c r="AD75" s="19"/>
      <c r="AE75" s="4"/>
      <c r="AF75" s="4"/>
      <c r="AG75" s="4"/>
      <c r="AH75" s="4"/>
      <c r="AI75" s="4"/>
      <c r="AJ75" s="4"/>
      <c r="AK75" s="4"/>
      <c r="AL75" s="4"/>
    </row>
    <row r="76" spans="1:38" ht="10.199999999999999" customHeight="1" x14ac:dyDescent="0.25">
      <c r="A76" s="193"/>
      <c r="B76" s="1311" t="s">
        <v>273</v>
      </c>
      <c r="C76" s="1312"/>
      <c r="D76" s="1313"/>
      <c r="E76" s="1314"/>
      <c r="F76" s="1314"/>
      <c r="G76" s="1314"/>
      <c r="H76" s="1314"/>
      <c r="I76" s="1314"/>
      <c r="J76" s="1314"/>
      <c r="K76" s="1314"/>
      <c r="L76" s="1314"/>
      <c r="M76" s="1314"/>
      <c r="N76" s="1314"/>
      <c r="O76" s="1305"/>
      <c r="P76" s="1306"/>
      <c r="Q76" s="1306"/>
      <c r="R76" s="1307"/>
      <c r="S76" s="1309"/>
      <c r="T76" s="1310"/>
      <c r="U76" s="1310"/>
      <c r="V76" s="1310"/>
      <c r="W76" s="1310"/>
      <c r="X76" s="193"/>
      <c r="Y76" s="193"/>
      <c r="Z76" s="193"/>
      <c r="AA76" s="653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0.199999999999999" customHeight="1" x14ac:dyDescent="0.25">
      <c r="A77" s="193"/>
      <c r="B77" s="1312"/>
      <c r="C77" s="1312"/>
      <c r="D77" s="1314"/>
      <c r="E77" s="1314"/>
      <c r="F77" s="1314"/>
      <c r="G77" s="1314"/>
      <c r="H77" s="1314"/>
      <c r="I77" s="1314"/>
      <c r="J77" s="1314"/>
      <c r="K77" s="1314"/>
      <c r="L77" s="1314"/>
      <c r="M77" s="1314"/>
      <c r="N77" s="1314"/>
      <c r="O77" s="1308"/>
      <c r="P77" s="1306"/>
      <c r="Q77" s="1306"/>
      <c r="R77" s="1307"/>
      <c r="S77" s="1309"/>
      <c r="T77" s="1310"/>
      <c r="U77" s="1310"/>
      <c r="V77" s="1310"/>
      <c r="W77" s="1310"/>
      <c r="X77" s="193"/>
      <c r="Y77" s="193"/>
      <c r="Z77" s="193"/>
      <c r="AA77" s="653"/>
    </row>
    <row r="78" spans="1:38" ht="10.199999999999999" customHeight="1" x14ac:dyDescent="0.25">
      <c r="A78" s="193"/>
      <c r="B78" s="1311" t="s">
        <v>274</v>
      </c>
      <c r="C78" s="1312"/>
      <c r="D78" s="1313"/>
      <c r="E78" s="1314"/>
      <c r="F78" s="1314"/>
      <c r="G78" s="1314"/>
      <c r="H78" s="1314"/>
      <c r="I78" s="1314"/>
      <c r="J78" s="1314"/>
      <c r="K78" s="1314"/>
      <c r="L78" s="1314"/>
      <c r="M78" s="1314"/>
      <c r="N78" s="1314"/>
      <c r="O78" s="1305"/>
      <c r="P78" s="1306"/>
      <c r="Q78" s="1306"/>
      <c r="R78" s="1307"/>
      <c r="S78" s="1309"/>
      <c r="T78" s="1310"/>
      <c r="U78" s="1310"/>
      <c r="V78" s="1310"/>
      <c r="W78" s="1310"/>
      <c r="X78" s="193"/>
      <c r="Y78" s="193"/>
      <c r="Z78" s="193"/>
      <c r="AA78" s="653"/>
    </row>
    <row r="79" spans="1:38" ht="10.199999999999999" customHeight="1" x14ac:dyDescent="0.25">
      <c r="A79" s="193"/>
      <c r="B79" s="1312"/>
      <c r="C79" s="1312"/>
      <c r="D79" s="1314"/>
      <c r="E79" s="1314"/>
      <c r="F79" s="1314"/>
      <c r="G79" s="1314"/>
      <c r="H79" s="1314"/>
      <c r="I79" s="1314"/>
      <c r="J79" s="1314"/>
      <c r="K79" s="1314"/>
      <c r="L79" s="1314"/>
      <c r="M79" s="1314"/>
      <c r="N79" s="1314"/>
      <c r="O79" s="1308"/>
      <c r="P79" s="1306"/>
      <c r="Q79" s="1306"/>
      <c r="R79" s="1307"/>
      <c r="S79" s="1309"/>
      <c r="T79" s="1310"/>
      <c r="U79" s="1310"/>
      <c r="V79" s="1310"/>
      <c r="W79" s="1310"/>
      <c r="X79" s="193"/>
      <c r="Y79" s="193"/>
      <c r="Z79" s="193"/>
      <c r="AA79" s="653"/>
    </row>
    <row r="80" spans="1:38" ht="10.199999999999999" customHeight="1" x14ac:dyDescent="0.25">
      <c r="A80" s="193"/>
      <c r="B80" s="1311" t="s">
        <v>275</v>
      </c>
      <c r="C80" s="1312"/>
      <c r="D80" s="1313"/>
      <c r="E80" s="1314"/>
      <c r="F80" s="1314"/>
      <c r="G80" s="1314"/>
      <c r="H80" s="1314"/>
      <c r="I80" s="1314"/>
      <c r="J80" s="1314"/>
      <c r="K80" s="1314"/>
      <c r="L80" s="1314"/>
      <c r="M80" s="1314"/>
      <c r="N80" s="1314"/>
      <c r="O80" s="1305"/>
      <c r="P80" s="1306"/>
      <c r="Q80" s="1306"/>
      <c r="R80" s="1307"/>
      <c r="S80" s="1309"/>
      <c r="T80" s="1310"/>
      <c r="U80" s="1310"/>
      <c r="V80" s="1310"/>
      <c r="W80" s="1310"/>
      <c r="X80" s="193"/>
      <c r="Y80" s="193"/>
      <c r="Z80" s="193"/>
      <c r="AA80" s="653"/>
    </row>
    <row r="81" spans="1:27" ht="10.199999999999999" customHeight="1" x14ac:dyDescent="0.25">
      <c r="A81" s="193"/>
      <c r="B81" s="1312"/>
      <c r="C81" s="1312"/>
      <c r="D81" s="1314"/>
      <c r="E81" s="1314"/>
      <c r="F81" s="1314"/>
      <c r="G81" s="1314"/>
      <c r="H81" s="1314"/>
      <c r="I81" s="1314"/>
      <c r="J81" s="1314"/>
      <c r="K81" s="1314"/>
      <c r="L81" s="1314"/>
      <c r="M81" s="1314"/>
      <c r="N81" s="1314"/>
      <c r="O81" s="1308"/>
      <c r="P81" s="1306"/>
      <c r="Q81" s="1306"/>
      <c r="R81" s="1307"/>
      <c r="S81" s="1309"/>
      <c r="T81" s="1310"/>
      <c r="U81" s="1310"/>
      <c r="V81" s="1310"/>
      <c r="W81" s="1310"/>
      <c r="X81" s="193"/>
      <c r="Y81" s="193"/>
      <c r="Z81" s="193"/>
      <c r="AA81" s="653"/>
    </row>
    <row r="82" spans="1:27" ht="10.199999999999999" customHeight="1" x14ac:dyDescent="0.25">
      <c r="A82" s="193"/>
      <c r="B82" s="1311" t="s">
        <v>276</v>
      </c>
      <c r="C82" s="1312"/>
      <c r="D82" s="1313"/>
      <c r="E82" s="1314"/>
      <c r="F82" s="1314"/>
      <c r="G82" s="1314"/>
      <c r="H82" s="1314"/>
      <c r="I82" s="1314"/>
      <c r="J82" s="1314"/>
      <c r="K82" s="1314"/>
      <c r="L82" s="1314"/>
      <c r="M82" s="1314"/>
      <c r="N82" s="1314"/>
      <c r="O82" s="1305"/>
      <c r="P82" s="1306"/>
      <c r="Q82" s="1306"/>
      <c r="R82" s="1307"/>
      <c r="S82" s="1309"/>
      <c r="T82" s="1310"/>
      <c r="U82" s="1310"/>
      <c r="V82" s="1310"/>
      <c r="W82" s="1310"/>
      <c r="X82" s="193"/>
      <c r="Y82" s="193"/>
      <c r="Z82" s="193"/>
      <c r="AA82" s="653"/>
    </row>
    <row r="83" spans="1:27" ht="10.199999999999999" customHeight="1" x14ac:dyDescent="0.25">
      <c r="A83" s="193"/>
      <c r="B83" s="1312"/>
      <c r="C83" s="1312"/>
      <c r="D83" s="1314"/>
      <c r="E83" s="1314"/>
      <c r="F83" s="1314"/>
      <c r="G83" s="1314"/>
      <c r="H83" s="1314"/>
      <c r="I83" s="1314"/>
      <c r="J83" s="1314"/>
      <c r="K83" s="1314"/>
      <c r="L83" s="1314"/>
      <c r="M83" s="1314"/>
      <c r="N83" s="1314"/>
      <c r="O83" s="1308"/>
      <c r="P83" s="1306"/>
      <c r="Q83" s="1306"/>
      <c r="R83" s="1307"/>
      <c r="S83" s="1309"/>
      <c r="T83" s="1310"/>
      <c r="U83" s="1310"/>
      <c r="V83" s="1310"/>
      <c r="W83" s="1310"/>
      <c r="X83" s="193"/>
      <c r="Y83" s="193"/>
      <c r="Z83" s="193"/>
      <c r="AA83" s="653"/>
    </row>
    <row r="84" spans="1:27" ht="10.199999999999999" customHeight="1" x14ac:dyDescent="0.25">
      <c r="A84" s="193"/>
      <c r="B84" s="1311" t="s">
        <v>277</v>
      </c>
      <c r="C84" s="1312"/>
      <c r="D84" s="1313"/>
      <c r="E84" s="1314"/>
      <c r="F84" s="1314"/>
      <c r="G84" s="1314"/>
      <c r="H84" s="1314"/>
      <c r="I84" s="1314"/>
      <c r="J84" s="1314"/>
      <c r="K84" s="1314"/>
      <c r="L84" s="1314"/>
      <c r="M84" s="1314"/>
      <c r="N84" s="1314"/>
      <c r="O84" s="1305"/>
      <c r="P84" s="1306"/>
      <c r="Q84" s="1306"/>
      <c r="R84" s="1307"/>
      <c r="S84" s="1309"/>
      <c r="T84" s="1310"/>
      <c r="U84" s="1310"/>
      <c r="V84" s="1310"/>
      <c r="W84" s="1310"/>
      <c r="X84" s="193"/>
      <c r="Y84" s="193"/>
      <c r="Z84" s="4"/>
      <c r="AA84" s="653"/>
    </row>
    <row r="85" spans="1:27" ht="10.199999999999999" customHeight="1" x14ac:dyDescent="0.25">
      <c r="A85" s="193"/>
      <c r="B85" s="1312"/>
      <c r="C85" s="1312"/>
      <c r="D85" s="1314"/>
      <c r="E85" s="1314"/>
      <c r="F85" s="1314"/>
      <c r="G85" s="1314"/>
      <c r="H85" s="1314"/>
      <c r="I85" s="1314"/>
      <c r="J85" s="1314"/>
      <c r="K85" s="1314"/>
      <c r="L85" s="1314"/>
      <c r="M85" s="1314"/>
      <c r="N85" s="1314"/>
      <c r="O85" s="1308"/>
      <c r="P85" s="1306"/>
      <c r="Q85" s="1306"/>
      <c r="R85" s="1307"/>
      <c r="S85" s="1309"/>
      <c r="T85" s="1310"/>
      <c r="U85" s="1310"/>
      <c r="V85" s="1310"/>
      <c r="W85" s="1310"/>
      <c r="X85" s="193"/>
      <c r="Y85" s="193"/>
      <c r="Z85" s="4"/>
      <c r="AA85" s="653"/>
    </row>
    <row r="86" spans="1:27" ht="10.199999999999999" customHeight="1" x14ac:dyDescent="0.25">
      <c r="A86" s="193"/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4"/>
      <c r="AA86" s="653"/>
    </row>
    <row r="87" spans="1:27" ht="10.199999999999999" customHeight="1" x14ac:dyDescent="0.25">
      <c r="A87" s="193"/>
      <c r="B87" s="696" t="s">
        <v>278</v>
      </c>
      <c r="C87" s="510"/>
      <c r="D87" s="725" t="str">
        <f>('Formular 11a'!F70)</f>
        <v/>
      </c>
      <c r="E87" s="696" t="s">
        <v>478</v>
      </c>
      <c r="F87" s="510"/>
      <c r="G87" s="510"/>
      <c r="H87" s="510"/>
      <c r="I87" s="510"/>
      <c r="J87" s="510"/>
      <c r="K87" s="510"/>
      <c r="L87" s="510"/>
      <c r="M87" s="510"/>
      <c r="N87" s="510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193"/>
      <c r="Z87" s="4"/>
      <c r="AA87" s="653"/>
    </row>
    <row r="88" spans="1:27" ht="10.199999999999999" customHeight="1" x14ac:dyDescent="0.25">
      <c r="A88" s="193"/>
      <c r="B88" s="510"/>
      <c r="C88" s="510"/>
      <c r="D88" s="727"/>
      <c r="E88" s="510"/>
      <c r="F88" s="510"/>
      <c r="G88" s="510"/>
      <c r="H88" s="510"/>
      <c r="I88" s="510"/>
      <c r="J88" s="510"/>
      <c r="K88" s="510"/>
      <c r="L88" s="510"/>
      <c r="M88" s="510"/>
      <c r="N88" s="510"/>
      <c r="O88" s="503"/>
      <c r="P88" s="503"/>
      <c r="Q88" s="503"/>
      <c r="R88" s="503"/>
      <c r="S88" s="503"/>
      <c r="T88" s="503"/>
      <c r="U88" s="503"/>
      <c r="V88" s="503"/>
      <c r="W88" s="503"/>
      <c r="X88" s="503"/>
      <c r="Y88" s="193"/>
      <c r="Z88" s="4"/>
      <c r="AA88" s="653"/>
    </row>
    <row r="89" spans="1:27" ht="10.199999999999999" customHeight="1" x14ac:dyDescent="0.25">
      <c r="A89" s="193"/>
      <c r="B89" s="1302" t="s">
        <v>305</v>
      </c>
      <c r="C89" s="510"/>
      <c r="D89" s="510"/>
      <c r="E89" s="510"/>
      <c r="F89" s="510"/>
      <c r="G89" s="510"/>
      <c r="H89" s="510"/>
      <c r="I89" s="510"/>
      <c r="J89" s="510"/>
      <c r="K89" s="510"/>
      <c r="L89" s="1303" t="str">
        <f>(D87)</f>
        <v/>
      </c>
      <c r="M89" s="1304" t="s">
        <v>149</v>
      </c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193"/>
      <c r="Z89" s="4"/>
      <c r="AA89" s="653"/>
    </row>
    <row r="90" spans="1:27" ht="9.6" customHeight="1" x14ac:dyDescent="0.25">
      <c r="A90" s="193"/>
      <c r="B90" s="510"/>
      <c r="C90" s="510"/>
      <c r="D90" s="510"/>
      <c r="E90" s="510"/>
      <c r="F90" s="510"/>
      <c r="G90" s="510"/>
      <c r="H90" s="510"/>
      <c r="I90" s="510"/>
      <c r="J90" s="510"/>
      <c r="K90" s="510"/>
      <c r="L90" s="534"/>
      <c r="M90" s="510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193"/>
      <c r="Z90" s="4"/>
      <c r="AA90" s="653"/>
    </row>
    <row r="91" spans="1:27" ht="10.199999999999999" customHeight="1" x14ac:dyDescent="0.25">
      <c r="A91" s="193"/>
      <c r="B91" s="193"/>
      <c r="C91" s="193"/>
      <c r="D91" s="193"/>
      <c r="E91" s="193"/>
      <c r="F91" s="193"/>
      <c r="G91" s="193"/>
      <c r="H91" s="193"/>
      <c r="I91" s="193"/>
      <c r="J91" s="61"/>
      <c r="K91" s="61"/>
      <c r="L91" s="72"/>
      <c r="M91" s="72"/>
      <c r="N91" s="72"/>
      <c r="O91" s="72"/>
      <c r="P91" s="193"/>
      <c r="Q91" s="193"/>
      <c r="R91" s="193"/>
      <c r="S91" s="61"/>
      <c r="T91" s="61"/>
      <c r="U91" s="193"/>
      <c r="V91" s="193"/>
      <c r="W91" s="193"/>
      <c r="X91" s="193"/>
      <c r="Y91" s="193"/>
      <c r="Z91" s="4"/>
      <c r="AA91" s="653"/>
    </row>
    <row r="92" spans="1:27" ht="10.199999999999999" customHeight="1" x14ac:dyDescent="0.25">
      <c r="A92" s="193"/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81"/>
      <c r="M92" s="181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4"/>
      <c r="AA92" s="653"/>
    </row>
    <row r="93" spans="1:27" ht="10.199999999999999" customHeight="1" x14ac:dyDescent="0.25">
      <c r="A93" s="193"/>
      <c r="B93" s="596"/>
      <c r="C93" s="596"/>
      <c r="D93" s="596"/>
      <c r="E93" s="596"/>
      <c r="F93" s="596"/>
      <c r="G93" s="596"/>
      <c r="J93" s="596"/>
      <c r="K93" s="596"/>
      <c r="L93" s="596"/>
      <c r="M93" s="596"/>
      <c r="N93" s="596"/>
      <c r="O93" s="596"/>
      <c r="R93" s="596"/>
      <c r="S93" s="596"/>
      <c r="T93" s="596"/>
      <c r="U93" s="596"/>
      <c r="V93" s="596"/>
      <c r="W93" s="596"/>
      <c r="X93" s="193"/>
      <c r="Y93" s="193"/>
      <c r="Z93" s="4"/>
      <c r="AA93" s="653"/>
    </row>
    <row r="94" spans="1:27" ht="10.199999999999999" customHeight="1" x14ac:dyDescent="0.25">
      <c r="A94" s="193"/>
      <c r="B94" s="627"/>
      <c r="C94" s="627"/>
      <c r="D94" s="627"/>
      <c r="E94" s="627"/>
      <c r="F94" s="627"/>
      <c r="G94" s="627"/>
      <c r="J94" s="627"/>
      <c r="K94" s="627"/>
      <c r="L94" s="627"/>
      <c r="M94" s="627"/>
      <c r="N94" s="627"/>
      <c r="O94" s="627"/>
      <c r="R94" s="627"/>
      <c r="S94" s="627"/>
      <c r="T94" s="627"/>
      <c r="U94" s="627"/>
      <c r="V94" s="627"/>
      <c r="W94" s="627"/>
      <c r="X94" s="193"/>
      <c r="Y94" s="193"/>
      <c r="Z94" s="193"/>
      <c r="AA94" s="653"/>
    </row>
    <row r="95" spans="1:27" ht="10.199999999999999" customHeight="1" x14ac:dyDescent="0.25">
      <c r="A95" s="193"/>
      <c r="X95" s="193"/>
      <c r="Y95" s="193"/>
      <c r="Z95" s="193"/>
      <c r="AA95" s="653"/>
    </row>
    <row r="96" spans="1:27" ht="10.199999999999999" customHeight="1" x14ac:dyDescent="0.25">
      <c r="A96" s="193"/>
      <c r="B96" s="591" t="s">
        <v>0</v>
      </c>
      <c r="C96" s="591"/>
      <c r="D96" s="591"/>
      <c r="E96" s="591"/>
      <c r="F96" s="591"/>
      <c r="G96" s="591"/>
      <c r="H96" s="118"/>
      <c r="I96" s="118"/>
      <c r="J96" s="591" t="s">
        <v>454</v>
      </c>
      <c r="K96" s="591"/>
      <c r="L96" s="591"/>
      <c r="M96" s="591"/>
      <c r="N96" s="591"/>
      <c r="O96" s="591"/>
      <c r="P96" s="118"/>
      <c r="Q96" s="118"/>
      <c r="R96" s="591" t="s">
        <v>454</v>
      </c>
      <c r="S96" s="591"/>
      <c r="T96" s="591"/>
      <c r="U96" s="591"/>
      <c r="V96" s="591"/>
      <c r="W96" s="591"/>
      <c r="X96" s="193"/>
      <c r="Y96" s="193"/>
      <c r="Z96" s="193"/>
      <c r="AA96" s="653"/>
    </row>
    <row r="97" spans="1:27" ht="10.199999999999999" customHeight="1" thickBot="1" x14ac:dyDescent="0.3">
      <c r="A97" s="193"/>
      <c r="B97" s="181"/>
      <c r="C97" s="181"/>
      <c r="D97" s="181"/>
      <c r="E97" s="181"/>
      <c r="F97" s="181"/>
      <c r="G97" s="181"/>
      <c r="H97" s="181"/>
      <c r="I97" s="181"/>
      <c r="J97" s="181"/>
      <c r="K97" s="183"/>
      <c r="L97" s="176"/>
      <c r="M97" s="176"/>
      <c r="N97" s="193"/>
      <c r="O97" s="193"/>
      <c r="P97" s="193"/>
      <c r="Q97" s="194"/>
      <c r="R97" s="194"/>
      <c r="S97" s="194"/>
      <c r="T97" s="194"/>
      <c r="U97" s="61"/>
      <c r="V97" s="61"/>
      <c r="W97" s="193"/>
      <c r="X97" s="193"/>
      <c r="Y97" s="193"/>
      <c r="Z97" s="193"/>
      <c r="AA97" s="653"/>
    </row>
    <row r="98" spans="1:27" ht="10.199999999999999" customHeight="1" x14ac:dyDescent="0.25">
      <c r="B98" s="892" t="s">
        <v>1</v>
      </c>
      <c r="C98" s="543"/>
      <c r="D98" s="543"/>
      <c r="E98" s="543"/>
      <c r="F98" s="543"/>
      <c r="G98" s="998"/>
      <c r="H98" s="999"/>
      <c r="I98" s="999"/>
      <c r="J98" s="999"/>
      <c r="K98" s="999"/>
      <c r="L98" s="999"/>
      <c r="M98" s="999"/>
      <c r="N98" s="999"/>
      <c r="O98" s="999"/>
      <c r="P98" s="999"/>
      <c r="Q98" s="1"/>
      <c r="R98" s="1"/>
      <c r="S98" s="1"/>
      <c r="T98" s="1"/>
      <c r="U98" s="1"/>
      <c r="V98" s="1"/>
      <c r="W98" s="1"/>
      <c r="X98" s="2"/>
      <c r="AA98" s="653"/>
    </row>
    <row r="99" spans="1:27" ht="10.199999999999999" customHeight="1" x14ac:dyDescent="0.25">
      <c r="B99" s="875"/>
      <c r="C99" s="546"/>
      <c r="D99" s="546"/>
      <c r="E99" s="546"/>
      <c r="F99" s="546"/>
      <c r="G99" s="1022"/>
      <c r="H99" s="1022"/>
      <c r="I99" s="1022"/>
      <c r="J99" s="1022"/>
      <c r="K99" s="1022"/>
      <c r="L99" s="1022"/>
      <c r="M99" s="1022"/>
      <c r="N99" s="1022"/>
      <c r="O99" s="1022"/>
      <c r="P99" s="1022"/>
      <c r="Q99" s="4"/>
      <c r="R99" s="4"/>
      <c r="S99" s="4"/>
      <c r="T99" s="4"/>
      <c r="U99" s="4"/>
      <c r="V99" s="4"/>
      <c r="W99" s="4"/>
      <c r="X99" s="5"/>
      <c r="AA99" s="653"/>
    </row>
    <row r="100" spans="1:27" ht="10.199999999999999" customHeight="1" x14ac:dyDescent="0.25"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5"/>
      <c r="AA100" s="653"/>
    </row>
    <row r="101" spans="1:27" ht="10.199999999999999" customHeight="1" x14ac:dyDescent="0.25">
      <c r="B101" s="981" t="s">
        <v>279</v>
      </c>
      <c r="C101" s="596"/>
      <c r="D101" s="596"/>
      <c r="E101" s="596"/>
      <c r="F101" s="596"/>
      <c r="G101" s="596"/>
      <c r="H101" s="987"/>
      <c r="I101" s="987"/>
      <c r="J101" s="1213"/>
      <c r="K101" s="186"/>
      <c r="L101" s="186"/>
      <c r="M101" s="982" t="s">
        <v>48</v>
      </c>
      <c r="N101" s="596"/>
      <c r="O101" s="596"/>
      <c r="P101" s="596"/>
      <c r="Q101" s="987"/>
      <c r="R101" s="987"/>
      <c r="S101" s="1213"/>
      <c r="T101" s="61"/>
      <c r="U101" s="112"/>
      <c r="V101" s="112"/>
      <c r="W101" s="4"/>
      <c r="X101" s="5"/>
      <c r="AA101" s="653"/>
    </row>
    <row r="102" spans="1:27" ht="10.199999999999999" customHeight="1" x14ac:dyDescent="0.25">
      <c r="B102" s="616"/>
      <c r="C102" s="596"/>
      <c r="D102" s="596"/>
      <c r="E102" s="596"/>
      <c r="F102" s="596"/>
      <c r="G102" s="596"/>
      <c r="H102" s="989"/>
      <c r="I102" s="989"/>
      <c r="J102" s="1214"/>
      <c r="K102" s="186"/>
      <c r="L102" s="186"/>
      <c r="M102" s="596"/>
      <c r="N102" s="596"/>
      <c r="O102" s="596"/>
      <c r="P102" s="596"/>
      <c r="Q102" s="989"/>
      <c r="R102" s="989"/>
      <c r="S102" s="1214"/>
      <c r="T102" s="61"/>
      <c r="U102" s="112"/>
      <c r="V102" s="112"/>
      <c r="W102" s="4"/>
      <c r="X102" s="5"/>
      <c r="AA102" s="653"/>
    </row>
    <row r="103" spans="1:27" ht="10.199999999999999" customHeight="1" x14ac:dyDescent="0.25">
      <c r="B103" s="40"/>
      <c r="C103" s="35"/>
      <c r="D103" s="35"/>
      <c r="E103" s="35"/>
      <c r="F103" s="29"/>
      <c r="G103" s="29"/>
      <c r="H103" s="29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5"/>
      <c r="AA103" s="653"/>
    </row>
    <row r="104" spans="1:27" ht="10.199999999999999" customHeight="1" x14ac:dyDescent="0.25">
      <c r="B104" s="190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982" t="s">
        <v>197</v>
      </c>
      <c r="N104" s="596"/>
      <c r="O104" s="596"/>
      <c r="P104" s="596"/>
      <c r="Q104" s="987"/>
      <c r="R104" s="987"/>
      <c r="S104" s="1300"/>
      <c r="T104" s="4"/>
      <c r="U104" s="4"/>
      <c r="V104" s="4"/>
      <c r="W104" s="4"/>
      <c r="X104" s="5"/>
      <c r="AA104" s="653"/>
    </row>
    <row r="105" spans="1:27" ht="10.199999999999999" customHeight="1" x14ac:dyDescent="0.25">
      <c r="B105" s="187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596"/>
      <c r="N105" s="596"/>
      <c r="O105" s="596"/>
      <c r="P105" s="596"/>
      <c r="Q105" s="989"/>
      <c r="R105" s="989"/>
      <c r="S105" s="1301"/>
      <c r="T105" s="4"/>
      <c r="U105" s="4"/>
      <c r="V105" s="4"/>
      <c r="W105" s="4"/>
      <c r="X105" s="5"/>
      <c r="AA105" s="653"/>
    </row>
    <row r="106" spans="1:27" ht="10.199999999999999" customHeight="1" thickBot="1" x14ac:dyDescent="0.3">
      <c r="B106" s="41"/>
      <c r="C106" s="42"/>
      <c r="D106" s="42"/>
      <c r="E106" s="42"/>
      <c r="F106" s="43"/>
      <c r="G106" s="43"/>
      <c r="H106" s="4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7"/>
      <c r="AA106" s="653"/>
    </row>
    <row r="107" spans="1:27" ht="10.199999999999999" customHeight="1" x14ac:dyDescent="0.25">
      <c r="AA107" s="653"/>
    </row>
    <row r="108" spans="1:27" ht="10.199999999999999" customHeight="1" x14ac:dyDescent="0.25">
      <c r="AA108" s="653"/>
    </row>
    <row r="109" spans="1:27" ht="10.199999999999999" customHeight="1" x14ac:dyDescent="0.25">
      <c r="AA109" s="653"/>
    </row>
    <row r="110" spans="1:27" ht="10.199999999999999" customHeight="1" x14ac:dyDescent="0.25">
      <c r="AA110" s="653"/>
    </row>
    <row r="111" spans="1:27" ht="10.199999999999999" customHeight="1" x14ac:dyDescent="0.25"/>
    <row r="112" spans="1:27" ht="10.199999999999999" customHeight="1" x14ac:dyDescent="0.25"/>
    <row r="113" ht="10.199999999999999" customHeight="1" x14ac:dyDescent="0.25"/>
    <row r="114" ht="10.199999999999999" customHeight="1" x14ac:dyDescent="0.25"/>
    <row r="115" ht="10.199999999999999" customHeight="1" x14ac:dyDescent="0.25"/>
    <row r="116" ht="10.199999999999999" customHeight="1" x14ac:dyDescent="0.25"/>
    <row r="117" ht="10.199999999999999" customHeight="1" x14ac:dyDescent="0.25"/>
    <row r="118" ht="10.199999999999999" customHeight="1" x14ac:dyDescent="0.25"/>
    <row r="119" ht="10.199999999999999" customHeight="1" x14ac:dyDescent="0.25"/>
    <row r="120" ht="10.199999999999999" customHeight="1" x14ac:dyDescent="0.25"/>
    <row r="121" ht="10.199999999999999" customHeight="1" x14ac:dyDescent="0.25"/>
    <row r="122" ht="10.199999999999999" customHeight="1" x14ac:dyDescent="0.25"/>
    <row r="123" ht="10.199999999999999" customHeight="1" x14ac:dyDescent="0.25"/>
    <row r="124" ht="10.199999999999999" customHeight="1" x14ac:dyDescent="0.25"/>
    <row r="125" ht="10.199999999999999" customHeight="1" x14ac:dyDescent="0.25"/>
    <row r="126" ht="10.199999999999999" customHeight="1" x14ac:dyDescent="0.25"/>
  </sheetData>
  <sheetProtection algorithmName="SHA-512" hashValue="m6JiHfN3+MQITd65xRrwmLZuecJr3Ud6jnI7sjwtJ/u0OEsGOSYGw8BIcN8UutpSD7jhjnSC5544JZcbvMRsHg==" saltValue="JA/p4lWneAGDSJWxJ13i4g==" spinCount="100000" sheet="1" objects="1" scenarios="1" selectLockedCells="1"/>
  <mergeCells count="115">
    <mergeCell ref="AA1:AA110"/>
    <mergeCell ref="B2:C3"/>
    <mergeCell ref="E2:G3"/>
    <mergeCell ref="I2:S3"/>
    <mergeCell ref="V2:Y3"/>
    <mergeCell ref="B4:D4"/>
    <mergeCell ref="E4:G4"/>
    <mergeCell ref="I4:S4"/>
    <mergeCell ref="AB70:AC70"/>
    <mergeCell ref="B51:X52"/>
    <mergeCell ref="B53:G54"/>
    <mergeCell ref="B45:X46"/>
    <mergeCell ref="F26:H27"/>
    <mergeCell ref="J26:R27"/>
    <mergeCell ref="B10:Y11"/>
    <mergeCell ref="B12:Y13"/>
    <mergeCell ref="F23:H24"/>
    <mergeCell ref="J23:R24"/>
    <mergeCell ref="F29:H30"/>
    <mergeCell ref="J29:R30"/>
    <mergeCell ref="F32:H33"/>
    <mergeCell ref="J32:R33"/>
    <mergeCell ref="B35:X36"/>
    <mergeCell ref="B43:X44"/>
    <mergeCell ref="B37:X38"/>
    <mergeCell ref="B40:X41"/>
    <mergeCell ref="B6:Y7"/>
    <mergeCell ref="B17:X18"/>
    <mergeCell ref="B15:J16"/>
    <mergeCell ref="N15:X16"/>
    <mergeCell ref="F20:H21"/>
    <mergeCell ref="J20:R21"/>
    <mergeCell ref="B48:X49"/>
    <mergeCell ref="B56:C57"/>
    <mergeCell ref="D56:N57"/>
    <mergeCell ref="O56:R57"/>
    <mergeCell ref="S56:W57"/>
    <mergeCell ref="K15:M16"/>
    <mergeCell ref="B8:Y9"/>
    <mergeCell ref="B58:C59"/>
    <mergeCell ref="D58:N59"/>
    <mergeCell ref="B72:C73"/>
    <mergeCell ref="D72:N73"/>
    <mergeCell ref="B64:C65"/>
    <mergeCell ref="D64:N65"/>
    <mergeCell ref="B60:C61"/>
    <mergeCell ref="B66:C67"/>
    <mergeCell ref="D66:N67"/>
    <mergeCell ref="O64:R65"/>
    <mergeCell ref="S64:W65"/>
    <mergeCell ref="O66:R67"/>
    <mergeCell ref="S66:W67"/>
    <mergeCell ref="D60:N61"/>
    <mergeCell ref="B62:C63"/>
    <mergeCell ref="D62:N63"/>
    <mergeCell ref="O62:R63"/>
    <mergeCell ref="S62:W63"/>
    <mergeCell ref="O58:R59"/>
    <mergeCell ref="S58:W59"/>
    <mergeCell ref="O60:R61"/>
    <mergeCell ref="S60:W61"/>
    <mergeCell ref="B80:C81"/>
    <mergeCell ref="D80:N81"/>
    <mergeCell ref="B82:C83"/>
    <mergeCell ref="D82:N83"/>
    <mergeCell ref="B76:C77"/>
    <mergeCell ref="D76:N77"/>
    <mergeCell ref="B78:C79"/>
    <mergeCell ref="D78:N79"/>
    <mergeCell ref="O76:R77"/>
    <mergeCell ref="S76:W77"/>
    <mergeCell ref="B74:C75"/>
    <mergeCell ref="D74:N75"/>
    <mergeCell ref="B68:C69"/>
    <mergeCell ref="D68:N69"/>
    <mergeCell ref="B70:C71"/>
    <mergeCell ref="D70:N71"/>
    <mergeCell ref="O68:R69"/>
    <mergeCell ref="S68:W69"/>
    <mergeCell ref="O78:R79"/>
    <mergeCell ref="S78:W79"/>
    <mergeCell ref="O80:R81"/>
    <mergeCell ref="S80:W81"/>
    <mergeCell ref="O82:R83"/>
    <mergeCell ref="S82:W83"/>
    <mergeCell ref="O70:R71"/>
    <mergeCell ref="S70:W71"/>
    <mergeCell ref="O72:R73"/>
    <mergeCell ref="S72:W73"/>
    <mergeCell ref="O74:R75"/>
    <mergeCell ref="S74:W75"/>
    <mergeCell ref="B89:K90"/>
    <mergeCell ref="L89:L90"/>
    <mergeCell ref="M89:M90"/>
    <mergeCell ref="B93:G94"/>
    <mergeCell ref="J93:O94"/>
    <mergeCell ref="R93:W94"/>
    <mergeCell ref="O84:R85"/>
    <mergeCell ref="S84:W85"/>
    <mergeCell ref="B87:C88"/>
    <mergeCell ref="D87:D88"/>
    <mergeCell ref="E87:X88"/>
    <mergeCell ref="B84:C85"/>
    <mergeCell ref="D84:N85"/>
    <mergeCell ref="M101:P102"/>
    <mergeCell ref="M104:P105"/>
    <mergeCell ref="B96:G96"/>
    <mergeCell ref="J96:O96"/>
    <mergeCell ref="R96:W96"/>
    <mergeCell ref="B98:F99"/>
    <mergeCell ref="G98:P99"/>
    <mergeCell ref="B101:G102"/>
    <mergeCell ref="H101:J102"/>
    <mergeCell ref="Q101:S102"/>
    <mergeCell ref="Q104:S105"/>
  </mergeCells>
  <dataValidations count="1">
    <dataValidation type="list" allowBlank="1" showInputMessage="1" showErrorMessage="1" prompt="Bitte wählen Sie die zutreffende Funktion aus." sqref="S58:W85" xr:uid="{00000000-0002-0000-1D00-000000000000}">
      <formula1>"Personalratsmitglied, Ersatzmitglied"</formula1>
    </dataValidation>
  </dataValidations>
  <pageMargins left="0.7" right="0.7" top="0.78740157499999996" bottom="0.78740157499999996" header="0.3" footer="0.3"/>
  <pageSetup paperSize="9" scale="7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1">
    <tabColor theme="3" tint="0.39997558519241921"/>
  </sheetPr>
  <dimension ref="A1:AL135"/>
  <sheetViews>
    <sheetView showGridLines="0" topLeftCell="B1" zoomScaleNormal="100" workbookViewId="0">
      <selection activeCell="M82" sqref="M82:R83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652" t="s">
        <v>466</v>
      </c>
    </row>
    <row r="2" spans="1:27" ht="10.199999999999999" customHeight="1" x14ac:dyDescent="0.25">
      <c r="A2" s="193"/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280</v>
      </c>
      <c r="W2" s="530"/>
      <c r="X2" s="530"/>
      <c r="Y2" s="530"/>
      <c r="Z2" s="193"/>
      <c r="AA2" s="653"/>
    </row>
    <row r="3" spans="1:27" ht="10.199999999999999" customHeight="1" x14ac:dyDescent="0.25">
      <c r="A3" s="193"/>
      <c r="B3" s="663"/>
      <c r="C3" s="664"/>
      <c r="D3" s="193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Z3" s="193"/>
      <c r="AA3" s="653"/>
    </row>
    <row r="4" spans="1:27" ht="10.199999999999999" customHeight="1" x14ac:dyDescent="0.25">
      <c r="A4" s="193"/>
      <c r="B4" s="1015" t="s">
        <v>18</v>
      </c>
      <c r="C4" s="1015"/>
      <c r="D4" s="1015"/>
      <c r="E4" s="1016" t="s">
        <v>43</v>
      </c>
      <c r="F4" s="590"/>
      <c r="G4" s="590"/>
      <c r="I4" s="1089" t="s">
        <v>435</v>
      </c>
      <c r="J4" s="1090"/>
      <c r="K4" s="1090"/>
      <c r="L4" s="1090"/>
      <c r="M4" s="1090"/>
      <c r="N4" s="1090"/>
      <c r="O4" s="1090"/>
      <c r="P4" s="1090"/>
      <c r="Q4" s="1090"/>
      <c r="R4" s="1090"/>
      <c r="S4" s="1090"/>
      <c r="W4" s="1336" t="s">
        <v>162</v>
      </c>
      <c r="X4" s="1336"/>
      <c r="Y4" s="1336"/>
      <c r="Z4" s="193"/>
      <c r="AA4" s="653"/>
    </row>
    <row r="5" spans="1:27" ht="10.199999999999999" customHeight="1" x14ac:dyDescent="0.25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336"/>
      <c r="X5" s="1336"/>
      <c r="Y5" s="1336"/>
      <c r="Z5" s="193"/>
      <c r="AA5" s="653"/>
    </row>
    <row r="6" spans="1:27" ht="10.199999999999999" customHeight="1" x14ac:dyDescent="0.25">
      <c r="A6" s="193"/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193"/>
      <c r="AA6" s="653"/>
    </row>
    <row r="7" spans="1:27" ht="10.199999999999999" customHeight="1" x14ac:dyDescent="0.25">
      <c r="A7" s="193"/>
      <c r="B7" s="1091" t="s">
        <v>406</v>
      </c>
      <c r="C7" s="685"/>
      <c r="D7" s="685"/>
      <c r="E7" s="685"/>
      <c r="F7" s="685"/>
      <c r="G7" s="685"/>
      <c r="H7" s="685"/>
      <c r="I7" s="685"/>
      <c r="J7" s="685"/>
      <c r="K7" s="685"/>
      <c r="L7" s="685"/>
      <c r="M7" s="685"/>
      <c r="N7" s="685"/>
      <c r="O7" s="685"/>
      <c r="P7" s="685"/>
      <c r="Q7" s="685"/>
      <c r="R7" s="685"/>
      <c r="S7" s="685"/>
      <c r="T7" s="685"/>
      <c r="U7" s="685"/>
      <c r="V7" s="685"/>
      <c r="W7" s="685"/>
      <c r="X7" s="685"/>
      <c r="Y7" s="685"/>
      <c r="Z7" s="193"/>
      <c r="AA7" s="653"/>
    </row>
    <row r="8" spans="1:27" ht="10.199999999999999" customHeight="1" x14ac:dyDescent="0.25">
      <c r="A8" s="193"/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5"/>
      <c r="N8" s="685"/>
      <c r="O8" s="685"/>
      <c r="P8" s="685"/>
      <c r="Q8" s="685"/>
      <c r="R8" s="685"/>
      <c r="S8" s="685"/>
      <c r="T8" s="685"/>
      <c r="U8" s="685"/>
      <c r="V8" s="685"/>
      <c r="W8" s="685"/>
      <c r="X8" s="685"/>
      <c r="Y8" s="685"/>
      <c r="Z8" s="193"/>
      <c r="AA8" s="653"/>
    </row>
    <row r="9" spans="1:27" ht="10.199999999999999" customHeight="1" x14ac:dyDescent="0.25">
      <c r="A9" s="262"/>
      <c r="B9" s="683" t="s">
        <v>474</v>
      </c>
      <c r="C9" s="685"/>
      <c r="D9" s="685"/>
      <c r="E9" s="685"/>
      <c r="F9" s="685"/>
      <c r="G9" s="685"/>
      <c r="H9" s="685"/>
      <c r="I9" s="685"/>
      <c r="J9" s="685"/>
      <c r="K9" s="685"/>
      <c r="L9" s="685"/>
      <c r="M9" s="685"/>
      <c r="N9" s="685"/>
      <c r="O9" s="685"/>
      <c r="P9" s="685"/>
      <c r="Q9" s="685"/>
      <c r="R9" s="685"/>
      <c r="S9" s="685"/>
      <c r="T9" s="685"/>
      <c r="U9" s="685"/>
      <c r="V9" s="685"/>
      <c r="W9" s="685"/>
      <c r="X9" s="685"/>
      <c r="Y9" s="685"/>
      <c r="Z9" s="262"/>
      <c r="AA9" s="653"/>
    </row>
    <row r="10" spans="1:27" ht="9.6" customHeight="1" x14ac:dyDescent="0.25">
      <c r="A10" s="262"/>
      <c r="B10" s="685"/>
      <c r="C10" s="685"/>
      <c r="D10" s="685"/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685"/>
      <c r="P10" s="685"/>
      <c r="Q10" s="685"/>
      <c r="R10" s="685"/>
      <c r="S10" s="685"/>
      <c r="T10" s="685"/>
      <c r="U10" s="685"/>
      <c r="V10" s="685"/>
      <c r="W10" s="685"/>
      <c r="X10" s="685"/>
      <c r="Y10" s="685"/>
      <c r="Z10" s="262"/>
      <c r="AA10" s="653"/>
    </row>
    <row r="11" spans="1:27" ht="10.199999999999999" customHeight="1" x14ac:dyDescent="0.25">
      <c r="A11" s="193"/>
      <c r="B11" s="1092" t="s">
        <v>201</v>
      </c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3"/>
      <c r="Y11" s="683"/>
      <c r="Z11" s="54"/>
      <c r="AA11" s="653"/>
    </row>
    <row r="12" spans="1:27" ht="10.199999999999999" customHeight="1" x14ac:dyDescent="0.25">
      <c r="A12" s="212"/>
      <c r="B12" s="683"/>
      <c r="C12" s="683"/>
      <c r="D12" s="683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3"/>
      <c r="U12" s="683"/>
      <c r="V12" s="683"/>
      <c r="W12" s="683"/>
      <c r="X12" s="683"/>
      <c r="Y12" s="683"/>
      <c r="Z12" s="54"/>
      <c r="AA12" s="653"/>
    </row>
    <row r="13" spans="1:27" ht="10.199999999999999" customHeight="1" x14ac:dyDescent="0.25">
      <c r="A13" s="262"/>
      <c r="B13" s="1092" t="s">
        <v>479</v>
      </c>
      <c r="C13" s="991"/>
      <c r="D13" s="991"/>
      <c r="E13" s="991"/>
      <c r="F13" s="991"/>
      <c r="G13" s="991"/>
      <c r="H13" s="991"/>
      <c r="I13" s="991"/>
      <c r="J13" s="991"/>
      <c r="K13" s="991"/>
      <c r="L13" s="991"/>
      <c r="M13" s="991"/>
      <c r="N13" s="991"/>
      <c r="O13" s="991"/>
      <c r="P13" s="991"/>
      <c r="Q13" s="991"/>
      <c r="R13" s="991"/>
      <c r="S13" s="991"/>
      <c r="T13" s="991"/>
      <c r="U13" s="991"/>
      <c r="V13" s="991"/>
      <c r="W13" s="991"/>
      <c r="X13" s="991"/>
      <c r="Y13" s="991"/>
      <c r="Z13" s="262"/>
      <c r="AA13" s="653"/>
    </row>
    <row r="14" spans="1:27" ht="9.6" customHeight="1" x14ac:dyDescent="0.25">
      <c r="A14" s="262"/>
      <c r="B14" s="991"/>
      <c r="C14" s="991"/>
      <c r="D14" s="991"/>
      <c r="E14" s="991"/>
      <c r="F14" s="991"/>
      <c r="G14" s="991"/>
      <c r="H14" s="991"/>
      <c r="I14" s="991"/>
      <c r="J14" s="991"/>
      <c r="K14" s="991"/>
      <c r="L14" s="991"/>
      <c r="M14" s="991"/>
      <c r="N14" s="991"/>
      <c r="O14" s="991"/>
      <c r="P14" s="991"/>
      <c r="Q14" s="991"/>
      <c r="R14" s="991"/>
      <c r="S14" s="991"/>
      <c r="T14" s="991"/>
      <c r="U14" s="991"/>
      <c r="V14" s="991"/>
      <c r="W14" s="991"/>
      <c r="X14" s="991"/>
      <c r="Y14" s="991"/>
      <c r="Z14" s="262"/>
      <c r="AA14" s="653"/>
    </row>
    <row r="15" spans="1:27" ht="10.199999999999999" customHeight="1" x14ac:dyDescent="0.25">
      <c r="A15" s="212"/>
      <c r="Z15" s="54"/>
      <c r="AA15" s="653"/>
    </row>
    <row r="16" spans="1:27" ht="10.199999999999999" customHeight="1" x14ac:dyDescent="0.25">
      <c r="A16" s="212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54"/>
      <c r="AA16" s="653"/>
    </row>
    <row r="17" spans="1:27" ht="10.199999999999999" customHeight="1" x14ac:dyDescent="0.25">
      <c r="A17" s="193"/>
      <c r="Z17" s="55"/>
      <c r="AA17" s="653"/>
    </row>
    <row r="18" spans="1:27" ht="10.199999999999999" customHeight="1" x14ac:dyDescent="0.25">
      <c r="A18" s="193"/>
      <c r="Z18" s="56"/>
      <c r="AA18" s="653"/>
    </row>
    <row r="19" spans="1:27" ht="10.199999999999999" customHeight="1" x14ac:dyDescent="0.25">
      <c r="A19" s="193"/>
      <c r="B19" s="696" t="s">
        <v>251</v>
      </c>
      <c r="C19" s="510"/>
      <c r="D19" s="510"/>
      <c r="E19" s="510"/>
      <c r="F19" s="510"/>
      <c r="G19" s="510"/>
      <c r="H19" s="510"/>
      <c r="I19" s="510"/>
      <c r="J19" s="510"/>
      <c r="K19" s="1067"/>
      <c r="L19" s="1342"/>
      <c r="M19" s="1342"/>
      <c r="N19" s="693" t="s">
        <v>252</v>
      </c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193"/>
      <c r="Z19" s="56"/>
      <c r="AA19" s="653"/>
    </row>
    <row r="20" spans="1:27" ht="10.199999999999999" customHeight="1" x14ac:dyDescent="0.25">
      <c r="A20" s="193"/>
      <c r="B20" s="510"/>
      <c r="C20" s="510"/>
      <c r="D20" s="510"/>
      <c r="E20" s="510"/>
      <c r="F20" s="510"/>
      <c r="G20" s="510"/>
      <c r="H20" s="510"/>
      <c r="I20" s="510"/>
      <c r="J20" s="510"/>
      <c r="K20" s="1343"/>
      <c r="L20" s="1343"/>
      <c r="M20" s="1343"/>
      <c r="N20" s="510"/>
      <c r="O20" s="510"/>
      <c r="P20" s="510"/>
      <c r="Q20" s="510"/>
      <c r="R20" s="510"/>
      <c r="S20" s="510"/>
      <c r="T20" s="510"/>
      <c r="U20" s="510"/>
      <c r="V20" s="510"/>
      <c r="W20" s="510"/>
      <c r="X20" s="510"/>
      <c r="Y20" s="193"/>
      <c r="Z20" s="193"/>
      <c r="AA20" s="653"/>
    </row>
    <row r="21" spans="1:27" ht="10.199999999999999" customHeight="1" x14ac:dyDescent="0.25">
      <c r="A21" s="15"/>
      <c r="B21" s="696" t="s">
        <v>477</v>
      </c>
      <c r="C21" s="693"/>
      <c r="D21" s="693"/>
      <c r="E21" s="693"/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93"/>
      <c r="Q21" s="693"/>
      <c r="R21" s="693"/>
      <c r="S21" s="693"/>
      <c r="T21" s="693"/>
      <c r="U21" s="693"/>
      <c r="V21" s="693"/>
      <c r="W21" s="693"/>
      <c r="X21" s="693"/>
      <c r="Y21" s="15"/>
      <c r="Z21" s="58"/>
      <c r="AA21" s="653"/>
    </row>
    <row r="22" spans="1:27" ht="10.199999999999999" customHeight="1" x14ac:dyDescent="0.25">
      <c r="A22" s="15"/>
      <c r="B22" s="693"/>
      <c r="C22" s="693"/>
      <c r="D22" s="693"/>
      <c r="E22" s="693"/>
      <c r="F22" s="693"/>
      <c r="G22" s="693"/>
      <c r="H22" s="693"/>
      <c r="I22" s="693"/>
      <c r="J22" s="693"/>
      <c r="K22" s="693"/>
      <c r="L22" s="693"/>
      <c r="M22" s="693"/>
      <c r="N22" s="693"/>
      <c r="O22" s="693"/>
      <c r="P22" s="693"/>
      <c r="Q22" s="693"/>
      <c r="R22" s="693"/>
      <c r="S22" s="693"/>
      <c r="T22" s="693"/>
      <c r="U22" s="693"/>
      <c r="V22" s="693"/>
      <c r="W22" s="693"/>
      <c r="X22" s="693"/>
      <c r="Y22" s="15"/>
      <c r="Z22" s="15"/>
      <c r="AA22" s="653"/>
    </row>
    <row r="23" spans="1:27" ht="10.199999999999999" customHeight="1" x14ac:dyDescent="0.25">
      <c r="A23" s="193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653"/>
    </row>
    <row r="24" spans="1:27" ht="10.199999999999999" customHeight="1" x14ac:dyDescent="0.35">
      <c r="A24" s="59"/>
      <c r="B24" s="189"/>
      <c r="C24" s="217"/>
      <c r="D24" s="217"/>
      <c r="E24" s="217"/>
      <c r="F24" s="1322">
        <f>IF('Formular 3b_3'!N98&lt;0,'Formular 3b_2'!N98,'Formular 3b_3'!N98)</f>
        <v>0</v>
      </c>
      <c r="G24" s="1323"/>
      <c r="H24" s="1323"/>
      <c r="I24" s="192"/>
      <c r="J24" s="696" t="s">
        <v>253</v>
      </c>
      <c r="K24" s="510"/>
      <c r="L24" s="510"/>
      <c r="M24" s="510"/>
      <c r="N24" s="510"/>
      <c r="O24" s="510"/>
      <c r="P24" s="510"/>
      <c r="Q24" s="510"/>
      <c r="R24" s="510"/>
      <c r="S24" s="192"/>
      <c r="T24" s="194"/>
      <c r="U24" s="194"/>
      <c r="V24" s="194"/>
      <c r="W24" s="194"/>
      <c r="X24" s="194"/>
      <c r="Y24" s="194"/>
      <c r="Z24" s="15"/>
      <c r="AA24" s="653"/>
    </row>
    <row r="25" spans="1:27" ht="10.199999999999999" customHeight="1" x14ac:dyDescent="0.35">
      <c r="A25" s="59"/>
      <c r="B25" s="217"/>
      <c r="C25" s="217"/>
      <c r="D25" s="217"/>
      <c r="E25" s="217"/>
      <c r="F25" s="1324"/>
      <c r="G25" s="1324"/>
      <c r="H25" s="1324"/>
      <c r="I25" s="192"/>
      <c r="J25" s="510"/>
      <c r="K25" s="510"/>
      <c r="L25" s="510"/>
      <c r="M25" s="510"/>
      <c r="N25" s="510"/>
      <c r="O25" s="510"/>
      <c r="P25" s="510"/>
      <c r="Q25" s="510"/>
      <c r="R25" s="510"/>
      <c r="S25" s="192"/>
      <c r="T25" s="180"/>
      <c r="U25" s="180"/>
      <c r="V25" s="194"/>
      <c r="W25" s="15"/>
      <c r="X25" s="194"/>
      <c r="Y25" s="194"/>
      <c r="Z25" s="15"/>
      <c r="AA25" s="653"/>
    </row>
    <row r="26" spans="1:27" ht="10.199999999999999" customHeight="1" x14ac:dyDescent="0.35">
      <c r="A26" s="59"/>
      <c r="B26" s="217"/>
      <c r="C26" s="217"/>
      <c r="D26" s="217"/>
      <c r="E26" s="217"/>
      <c r="F26" s="217"/>
      <c r="G26" s="217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80"/>
      <c r="U26" s="194"/>
      <c r="V26" s="194"/>
      <c r="W26" s="15"/>
      <c r="X26" s="194"/>
      <c r="Y26" s="194"/>
      <c r="Z26" s="15"/>
      <c r="AA26" s="653"/>
    </row>
    <row r="27" spans="1:27" ht="10.199999999999999" customHeight="1" x14ac:dyDescent="0.35">
      <c r="A27" s="59"/>
      <c r="B27" s="193"/>
      <c r="C27" s="188"/>
      <c r="D27" s="188"/>
      <c r="E27" s="188"/>
      <c r="F27" s="1328"/>
      <c r="G27" s="1329"/>
      <c r="H27" s="1329"/>
      <c r="I27" s="192"/>
      <c r="J27" s="696" t="s">
        <v>254</v>
      </c>
      <c r="K27" s="510"/>
      <c r="L27" s="510"/>
      <c r="M27" s="510"/>
      <c r="N27" s="510"/>
      <c r="O27" s="510"/>
      <c r="P27" s="510"/>
      <c r="Q27" s="510"/>
      <c r="R27" s="510"/>
      <c r="S27" s="218"/>
      <c r="T27" s="180"/>
      <c r="U27" s="194"/>
      <c r="V27" s="194"/>
      <c r="W27" s="15"/>
      <c r="X27" s="194"/>
      <c r="Y27" s="194"/>
      <c r="Z27" s="15"/>
      <c r="AA27" s="653"/>
    </row>
    <row r="28" spans="1:27" ht="10.199999999999999" customHeight="1" x14ac:dyDescent="0.35">
      <c r="A28" s="59"/>
      <c r="B28" s="59"/>
      <c r="C28" s="191"/>
      <c r="D28" s="188"/>
      <c r="E28" s="188"/>
      <c r="F28" s="1330"/>
      <c r="G28" s="1330"/>
      <c r="H28" s="1330"/>
      <c r="I28" s="192"/>
      <c r="J28" s="510"/>
      <c r="K28" s="510"/>
      <c r="L28" s="510"/>
      <c r="M28" s="510"/>
      <c r="N28" s="510"/>
      <c r="O28" s="510"/>
      <c r="P28" s="510"/>
      <c r="Q28" s="510"/>
      <c r="R28" s="510"/>
      <c r="S28" s="218"/>
      <c r="T28" s="180"/>
      <c r="U28" s="180"/>
      <c r="V28" s="194"/>
      <c r="W28" s="15"/>
      <c r="X28" s="194"/>
      <c r="Y28" s="194"/>
      <c r="Z28" s="15"/>
      <c r="AA28" s="653"/>
    </row>
    <row r="29" spans="1:27" ht="10.199999999999999" customHeight="1" x14ac:dyDescent="0.35">
      <c r="A29" s="59"/>
      <c r="B29" s="59"/>
      <c r="C29" s="188"/>
      <c r="D29" s="188"/>
      <c r="E29" s="188"/>
      <c r="F29" s="393"/>
      <c r="G29" s="393"/>
      <c r="H29" s="3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80"/>
      <c r="U29" s="194"/>
      <c r="V29" s="194"/>
      <c r="W29" s="15"/>
      <c r="X29" s="194"/>
      <c r="Y29" s="194"/>
      <c r="Z29" s="15"/>
      <c r="AA29" s="653"/>
    </row>
    <row r="30" spans="1:27" ht="10.199999999999999" customHeight="1" x14ac:dyDescent="0.35">
      <c r="A30" s="59"/>
      <c r="B30" s="59"/>
      <c r="C30" s="182"/>
      <c r="D30" s="188"/>
      <c r="E30" s="193"/>
      <c r="F30" s="1328"/>
      <c r="G30" s="1329"/>
      <c r="H30" s="1329"/>
      <c r="I30" s="192"/>
      <c r="J30" s="696" t="s">
        <v>255</v>
      </c>
      <c r="K30" s="510"/>
      <c r="L30" s="510"/>
      <c r="M30" s="510"/>
      <c r="N30" s="510"/>
      <c r="O30" s="510"/>
      <c r="P30" s="510"/>
      <c r="Q30" s="510"/>
      <c r="R30" s="510"/>
      <c r="S30" s="194"/>
      <c r="T30" s="194"/>
      <c r="U30" s="194"/>
      <c r="V30" s="194"/>
      <c r="W30" s="15"/>
      <c r="X30" s="194"/>
      <c r="Y30" s="194"/>
      <c r="Z30" s="15"/>
      <c r="AA30" s="653"/>
    </row>
    <row r="31" spans="1:27" ht="10.199999999999999" customHeight="1" x14ac:dyDescent="0.35">
      <c r="A31" s="59"/>
      <c r="B31" s="59"/>
      <c r="C31" s="194"/>
      <c r="D31" s="193"/>
      <c r="E31" s="193"/>
      <c r="F31" s="1330"/>
      <c r="G31" s="1330"/>
      <c r="H31" s="1330"/>
      <c r="I31" s="192"/>
      <c r="J31" s="510"/>
      <c r="K31" s="510"/>
      <c r="L31" s="510"/>
      <c r="M31" s="510"/>
      <c r="N31" s="510"/>
      <c r="O31" s="510"/>
      <c r="P31" s="510"/>
      <c r="Q31" s="510"/>
      <c r="R31" s="510"/>
      <c r="S31" s="194"/>
      <c r="T31" s="194"/>
      <c r="U31" s="194"/>
      <c r="V31" s="194"/>
      <c r="W31" s="15"/>
      <c r="X31" s="194"/>
      <c r="Y31" s="194"/>
      <c r="Z31" s="15"/>
      <c r="AA31" s="653"/>
    </row>
    <row r="32" spans="1:27" ht="10.199999999999999" customHeight="1" x14ac:dyDescent="0.25">
      <c r="A32" s="59"/>
      <c r="B32" s="59"/>
      <c r="C32" s="194"/>
      <c r="D32" s="193"/>
      <c r="E32" s="193"/>
      <c r="F32" s="399"/>
      <c r="G32" s="399"/>
      <c r="H32" s="399"/>
      <c r="I32" s="193"/>
      <c r="J32" s="193"/>
      <c r="K32" s="193"/>
      <c r="L32" s="193"/>
      <c r="M32" s="193"/>
      <c r="N32" s="180"/>
      <c r="O32" s="194"/>
      <c r="P32" s="194"/>
      <c r="Q32" s="194"/>
      <c r="R32" s="194"/>
      <c r="S32" s="194"/>
      <c r="T32" s="194"/>
      <c r="U32" s="194"/>
      <c r="V32" s="194"/>
      <c r="W32" s="15"/>
      <c r="X32" s="194"/>
      <c r="Y32" s="194"/>
      <c r="Z32" s="15"/>
      <c r="AA32" s="653"/>
    </row>
    <row r="33" spans="1:29" ht="10.199999999999999" customHeight="1" x14ac:dyDescent="0.35">
      <c r="A33" s="59"/>
      <c r="B33" s="59"/>
      <c r="C33" s="188"/>
      <c r="D33" s="216"/>
      <c r="E33" s="218"/>
      <c r="F33" s="1328"/>
      <c r="G33" s="1329"/>
      <c r="H33" s="1329"/>
      <c r="I33" s="192"/>
      <c r="J33" s="696" t="s">
        <v>256</v>
      </c>
      <c r="K33" s="510"/>
      <c r="L33" s="510"/>
      <c r="M33" s="510"/>
      <c r="N33" s="510"/>
      <c r="O33" s="510"/>
      <c r="P33" s="510"/>
      <c r="Q33" s="510"/>
      <c r="R33" s="510"/>
      <c r="S33" s="219"/>
      <c r="T33" s="219"/>
      <c r="U33" s="219"/>
      <c r="V33" s="219"/>
      <c r="W33" s="15"/>
      <c r="X33" s="194"/>
      <c r="Y33" s="194"/>
      <c r="Z33" s="15"/>
      <c r="AA33" s="653"/>
    </row>
    <row r="34" spans="1:29" ht="10.199999999999999" customHeight="1" x14ac:dyDescent="0.35">
      <c r="A34" s="59"/>
      <c r="B34" s="59"/>
      <c r="C34" s="191"/>
      <c r="D34" s="218"/>
      <c r="E34" s="218"/>
      <c r="F34" s="1330"/>
      <c r="G34" s="1330"/>
      <c r="H34" s="1330"/>
      <c r="I34" s="192"/>
      <c r="J34" s="510"/>
      <c r="K34" s="510"/>
      <c r="L34" s="510"/>
      <c r="M34" s="510"/>
      <c r="N34" s="510"/>
      <c r="O34" s="510"/>
      <c r="P34" s="510"/>
      <c r="Q34" s="510"/>
      <c r="R34" s="510"/>
      <c r="S34" s="219"/>
      <c r="T34" s="219"/>
      <c r="U34" s="219"/>
      <c r="V34" s="219"/>
      <c r="W34" s="15"/>
      <c r="X34" s="194"/>
      <c r="Y34" s="194"/>
      <c r="Z34" s="15"/>
      <c r="AA34" s="653"/>
      <c r="AB34" s="185"/>
      <c r="AC34" s="185"/>
    </row>
    <row r="35" spans="1:29" ht="10.199999999999999" customHeight="1" x14ac:dyDescent="0.35">
      <c r="A35" s="59"/>
      <c r="B35" s="59"/>
      <c r="C35" s="188"/>
      <c r="D35" s="188"/>
      <c r="E35" s="188"/>
      <c r="F35" s="393"/>
      <c r="G35" s="393"/>
      <c r="H35" s="393"/>
      <c r="I35" s="188"/>
      <c r="J35" s="188"/>
      <c r="K35" s="188"/>
      <c r="L35" s="188"/>
      <c r="M35" s="180"/>
      <c r="N35" s="180"/>
      <c r="O35" s="180"/>
      <c r="P35" s="180"/>
      <c r="Q35" s="180"/>
      <c r="R35" s="180"/>
      <c r="S35" s="180"/>
      <c r="T35" s="180"/>
      <c r="U35" s="194"/>
      <c r="V35" s="194"/>
      <c r="W35" s="15"/>
      <c r="X35" s="194"/>
      <c r="Y35" s="194"/>
      <c r="Z35" s="15"/>
      <c r="AA35" s="653"/>
    </row>
    <row r="36" spans="1:29" ht="10.199999999999999" customHeight="1" x14ac:dyDescent="0.35">
      <c r="A36" s="59"/>
      <c r="B36" s="59"/>
      <c r="C36" s="188"/>
      <c r="D36" s="188"/>
      <c r="E36" s="188"/>
      <c r="F36" s="1328"/>
      <c r="G36" s="1329"/>
      <c r="H36" s="1329"/>
      <c r="I36" s="192"/>
      <c r="J36" s="696" t="s">
        <v>257</v>
      </c>
      <c r="K36" s="510"/>
      <c r="L36" s="510"/>
      <c r="M36" s="510"/>
      <c r="N36" s="510"/>
      <c r="O36" s="510"/>
      <c r="P36" s="510"/>
      <c r="Q36" s="510"/>
      <c r="R36" s="510"/>
      <c r="S36" s="180"/>
      <c r="T36" s="180"/>
      <c r="U36" s="194"/>
      <c r="V36" s="194"/>
      <c r="W36" s="15"/>
      <c r="X36" s="194"/>
      <c r="Y36" s="194"/>
      <c r="Z36" s="15"/>
      <c r="AA36" s="653"/>
    </row>
    <row r="37" spans="1:29" ht="10.199999999999999" customHeight="1" x14ac:dyDescent="0.35">
      <c r="A37" s="59"/>
      <c r="B37" s="59"/>
      <c r="C37" s="182"/>
      <c r="D37" s="188"/>
      <c r="E37" s="193"/>
      <c r="F37" s="1330"/>
      <c r="G37" s="1330"/>
      <c r="H37" s="1330"/>
      <c r="I37" s="192"/>
      <c r="J37" s="510"/>
      <c r="K37" s="510"/>
      <c r="L37" s="510"/>
      <c r="M37" s="510"/>
      <c r="N37" s="510"/>
      <c r="O37" s="510"/>
      <c r="P37" s="510"/>
      <c r="Q37" s="510"/>
      <c r="R37" s="510"/>
      <c r="S37" s="194"/>
      <c r="T37" s="194"/>
      <c r="U37" s="194"/>
      <c r="V37" s="194"/>
      <c r="W37" s="15"/>
      <c r="X37" s="194"/>
      <c r="Y37" s="194"/>
      <c r="Z37" s="15"/>
      <c r="AA37" s="653"/>
    </row>
    <row r="38" spans="1:29" ht="10.199999999999999" customHeight="1" x14ac:dyDescent="0.25">
      <c r="A38" s="59"/>
      <c r="B38" s="59"/>
      <c r="C38" s="194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80"/>
      <c r="O38" s="194"/>
      <c r="P38" s="194"/>
      <c r="Q38" s="194"/>
      <c r="R38" s="194"/>
      <c r="S38" s="194"/>
      <c r="T38" s="194"/>
      <c r="U38" s="194"/>
      <c r="V38" s="194"/>
      <c r="W38" s="15"/>
      <c r="X38" s="194"/>
      <c r="Y38" s="194"/>
      <c r="Z38" s="15"/>
      <c r="AA38" s="653"/>
    </row>
    <row r="39" spans="1:29" ht="10.199999999999999" customHeight="1" x14ac:dyDescent="0.25">
      <c r="A39" s="59"/>
      <c r="B39" s="696" t="s">
        <v>258</v>
      </c>
      <c r="C39" s="940"/>
      <c r="D39" s="940"/>
      <c r="E39" s="940"/>
      <c r="F39" s="940"/>
      <c r="G39" s="940"/>
      <c r="H39" s="940"/>
      <c r="I39" s="940"/>
      <c r="J39" s="940"/>
      <c r="K39" s="940"/>
      <c r="L39" s="940"/>
      <c r="M39" s="940"/>
      <c r="N39" s="940"/>
      <c r="O39" s="940"/>
      <c r="P39" s="940"/>
      <c r="Q39" s="940"/>
      <c r="R39" s="940"/>
      <c r="S39" s="940"/>
      <c r="T39" s="940"/>
      <c r="U39" s="940"/>
      <c r="V39" s="940"/>
      <c r="W39" s="940"/>
      <c r="X39" s="940"/>
      <c r="Y39" s="194"/>
      <c r="Z39" s="15"/>
      <c r="AA39" s="653"/>
    </row>
    <row r="40" spans="1:29" ht="10.199999999999999" customHeight="1" x14ac:dyDescent="0.25">
      <c r="A40" s="59"/>
      <c r="B40" s="940"/>
      <c r="C40" s="940"/>
      <c r="D40" s="940"/>
      <c r="E40" s="940"/>
      <c r="F40" s="940"/>
      <c r="G40" s="940"/>
      <c r="H40" s="940"/>
      <c r="I40" s="940"/>
      <c r="J40" s="940"/>
      <c r="K40" s="940"/>
      <c r="L40" s="940"/>
      <c r="M40" s="940"/>
      <c r="N40" s="940"/>
      <c r="O40" s="940"/>
      <c r="P40" s="940"/>
      <c r="Q40" s="940"/>
      <c r="R40" s="940"/>
      <c r="S40" s="940"/>
      <c r="T40" s="940"/>
      <c r="U40" s="940"/>
      <c r="V40" s="940"/>
      <c r="W40" s="940"/>
      <c r="X40" s="940"/>
      <c r="Y40" s="194"/>
      <c r="Z40" s="15"/>
      <c r="AA40" s="653"/>
    </row>
    <row r="41" spans="1:29" ht="10.199999999999999" customHeight="1" x14ac:dyDescent="0.25">
      <c r="A41" s="59"/>
      <c r="B41" s="626"/>
      <c r="C41" s="1153"/>
      <c r="D41" s="1153"/>
      <c r="E41" s="1153"/>
      <c r="F41" s="1153"/>
      <c r="G41" s="1153"/>
      <c r="H41" s="1153"/>
      <c r="I41" s="1153"/>
      <c r="J41" s="1153"/>
      <c r="K41" s="1153"/>
      <c r="L41" s="1153"/>
      <c r="M41" s="1153"/>
      <c r="N41" s="1153"/>
      <c r="O41" s="1153"/>
      <c r="P41" s="1153"/>
      <c r="Q41" s="1153"/>
      <c r="R41" s="1153"/>
      <c r="S41" s="1153"/>
      <c r="T41" s="1153"/>
      <c r="U41" s="1153"/>
      <c r="V41" s="1153"/>
      <c r="W41" s="1153"/>
      <c r="X41" s="1153"/>
      <c r="Y41" s="194"/>
      <c r="Z41" s="15"/>
      <c r="AA41" s="653"/>
    </row>
    <row r="42" spans="1:29" ht="10.199999999999999" customHeight="1" x14ac:dyDescent="0.25">
      <c r="A42" s="59"/>
      <c r="B42" s="1211"/>
      <c r="C42" s="1211"/>
      <c r="D42" s="1211"/>
      <c r="E42" s="1211"/>
      <c r="F42" s="1211"/>
      <c r="G42" s="1211"/>
      <c r="H42" s="1211"/>
      <c r="I42" s="1211"/>
      <c r="J42" s="1211"/>
      <c r="K42" s="1211"/>
      <c r="L42" s="1211"/>
      <c r="M42" s="1211"/>
      <c r="N42" s="1211"/>
      <c r="O42" s="1211"/>
      <c r="P42" s="1211"/>
      <c r="Q42" s="1211"/>
      <c r="R42" s="1211"/>
      <c r="S42" s="1211"/>
      <c r="T42" s="1211"/>
      <c r="U42" s="1211"/>
      <c r="V42" s="1211"/>
      <c r="W42" s="1211"/>
      <c r="X42" s="1211"/>
      <c r="Y42" s="194"/>
      <c r="Z42" s="15"/>
      <c r="AA42" s="653"/>
    </row>
    <row r="43" spans="1:29" ht="10.199999999999999" customHeight="1" x14ac:dyDescent="0.25">
      <c r="A43" s="59"/>
      <c r="Y43" s="194"/>
      <c r="Z43" s="15"/>
      <c r="AA43" s="653"/>
    </row>
    <row r="44" spans="1:29" ht="10.199999999999999" customHeight="1" x14ac:dyDescent="0.25">
      <c r="A44" s="59"/>
      <c r="B44" s="626"/>
      <c r="C44" s="1153"/>
      <c r="D44" s="1153"/>
      <c r="E44" s="1153"/>
      <c r="F44" s="1153"/>
      <c r="G44" s="1153"/>
      <c r="H44" s="1153"/>
      <c r="I44" s="1153"/>
      <c r="J44" s="1153"/>
      <c r="K44" s="1153"/>
      <c r="L44" s="1153"/>
      <c r="M44" s="1153"/>
      <c r="N44" s="1153"/>
      <c r="O44" s="1153"/>
      <c r="P44" s="1153"/>
      <c r="Q44" s="1153"/>
      <c r="R44" s="1153"/>
      <c r="S44" s="1153"/>
      <c r="T44" s="1153"/>
      <c r="U44" s="1153"/>
      <c r="V44" s="1153"/>
      <c r="W44" s="1153"/>
      <c r="X44" s="1153"/>
      <c r="Y44" s="194"/>
      <c r="Z44" s="15"/>
      <c r="AA44" s="653"/>
    </row>
    <row r="45" spans="1:29" ht="10.199999999999999" customHeight="1" x14ac:dyDescent="0.25">
      <c r="A45" s="59"/>
      <c r="B45" s="1211"/>
      <c r="C45" s="1211"/>
      <c r="D45" s="1211"/>
      <c r="E45" s="1211"/>
      <c r="F45" s="1211"/>
      <c r="G45" s="1211"/>
      <c r="H45" s="1211"/>
      <c r="I45" s="1211"/>
      <c r="J45" s="1211"/>
      <c r="K45" s="1211"/>
      <c r="L45" s="1211"/>
      <c r="M45" s="1211"/>
      <c r="N45" s="1211"/>
      <c r="O45" s="1211"/>
      <c r="P45" s="1211"/>
      <c r="Q45" s="1211"/>
      <c r="R45" s="1211"/>
      <c r="S45" s="1211"/>
      <c r="T45" s="1211"/>
      <c r="U45" s="1211"/>
      <c r="V45" s="1211"/>
      <c r="W45" s="1211"/>
      <c r="X45" s="1211"/>
      <c r="Y45" s="194"/>
      <c r="Z45" s="15"/>
      <c r="AA45" s="653"/>
    </row>
    <row r="46" spans="1:29" ht="10.199999999999999" customHeight="1" x14ac:dyDescent="0.25">
      <c r="A46" s="59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11"/>
      <c r="Z46" s="15"/>
      <c r="AA46" s="653"/>
    </row>
    <row r="47" spans="1:29" ht="10.199999999999999" customHeight="1" x14ac:dyDescent="0.25">
      <c r="A47" s="59"/>
      <c r="B47" s="59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194"/>
      <c r="Z47" s="15"/>
      <c r="AA47" s="653"/>
    </row>
    <row r="48" spans="1:29" ht="10.199999999999999" customHeight="1" x14ac:dyDescent="0.25">
      <c r="A48" s="59"/>
      <c r="B48" s="696" t="s">
        <v>259</v>
      </c>
      <c r="C48" s="940"/>
      <c r="D48" s="940"/>
      <c r="E48" s="940"/>
      <c r="F48" s="940"/>
      <c r="G48" s="940"/>
      <c r="H48" s="940"/>
      <c r="I48" s="940"/>
      <c r="J48" s="940"/>
      <c r="K48" s="940"/>
      <c r="L48" s="940"/>
      <c r="M48" s="940"/>
      <c r="N48" s="940"/>
      <c r="O48" s="940"/>
      <c r="P48" s="940"/>
      <c r="Q48" s="940"/>
      <c r="R48" s="940"/>
      <c r="S48" s="940"/>
      <c r="T48" s="940"/>
      <c r="U48" s="940"/>
      <c r="V48" s="940"/>
      <c r="W48" s="940"/>
      <c r="X48" s="940"/>
      <c r="Y48" s="194"/>
      <c r="Z48" s="15"/>
      <c r="AA48" s="653"/>
    </row>
    <row r="49" spans="1:27" ht="10.199999999999999" customHeight="1" x14ac:dyDescent="0.25">
      <c r="A49" s="59"/>
      <c r="B49" s="940"/>
      <c r="C49" s="940"/>
      <c r="D49" s="940"/>
      <c r="E49" s="940"/>
      <c r="F49" s="940"/>
      <c r="G49" s="940"/>
      <c r="H49" s="940"/>
      <c r="I49" s="940"/>
      <c r="J49" s="940"/>
      <c r="K49" s="940"/>
      <c r="L49" s="940"/>
      <c r="M49" s="940"/>
      <c r="N49" s="940"/>
      <c r="O49" s="940"/>
      <c r="P49" s="940"/>
      <c r="Q49" s="940"/>
      <c r="R49" s="940"/>
      <c r="S49" s="940"/>
      <c r="T49" s="940"/>
      <c r="U49" s="940"/>
      <c r="V49" s="940"/>
      <c r="W49" s="940"/>
      <c r="X49" s="940"/>
      <c r="Y49" s="194"/>
      <c r="Z49" s="15"/>
      <c r="AA49" s="653"/>
    </row>
    <row r="50" spans="1:27" ht="10.199999999999999" customHeight="1" x14ac:dyDescent="0.25">
      <c r="A50" s="59"/>
      <c r="B50" s="626"/>
      <c r="C50" s="1153"/>
      <c r="D50" s="1153"/>
      <c r="E50" s="1153"/>
      <c r="F50" s="1153"/>
      <c r="G50" s="1153"/>
      <c r="H50" s="1153"/>
      <c r="I50" s="1153"/>
      <c r="J50" s="1153"/>
      <c r="K50" s="1153"/>
      <c r="L50" s="1153"/>
      <c r="M50" s="1153"/>
      <c r="N50" s="1153"/>
      <c r="O50" s="1153"/>
      <c r="P50" s="1153"/>
      <c r="Q50" s="1153"/>
      <c r="R50" s="1153"/>
      <c r="S50" s="1153"/>
      <c r="T50" s="1153"/>
      <c r="U50" s="1153"/>
      <c r="V50" s="1153"/>
      <c r="W50" s="1153"/>
      <c r="X50" s="1153"/>
      <c r="Y50" s="194"/>
      <c r="Z50" s="15"/>
      <c r="AA50" s="653"/>
    </row>
    <row r="51" spans="1:27" ht="10.199999999999999" customHeight="1" x14ac:dyDescent="0.25">
      <c r="A51" s="59"/>
      <c r="B51" s="1211"/>
      <c r="C51" s="1211"/>
      <c r="D51" s="1211"/>
      <c r="E51" s="1211"/>
      <c r="F51" s="1211"/>
      <c r="G51" s="1211"/>
      <c r="H51" s="1211"/>
      <c r="I51" s="1211"/>
      <c r="J51" s="1211"/>
      <c r="K51" s="1211"/>
      <c r="L51" s="1211"/>
      <c r="M51" s="1211"/>
      <c r="N51" s="1211"/>
      <c r="O51" s="1211"/>
      <c r="P51" s="1211"/>
      <c r="Q51" s="1211"/>
      <c r="R51" s="1211"/>
      <c r="S51" s="1211"/>
      <c r="T51" s="1211"/>
      <c r="U51" s="1211"/>
      <c r="V51" s="1211"/>
      <c r="W51" s="1211"/>
      <c r="X51" s="1211"/>
      <c r="Y51" s="194"/>
      <c r="Z51" s="15"/>
      <c r="AA51" s="653"/>
    </row>
    <row r="52" spans="1:27" ht="10.199999999999999" customHeight="1" x14ac:dyDescent="0.25">
      <c r="A52" s="59"/>
      <c r="Y52" s="194"/>
      <c r="Z52" s="15"/>
      <c r="AA52" s="653"/>
    </row>
    <row r="53" spans="1:27" ht="10.199999999999999" customHeight="1" x14ac:dyDescent="0.25">
      <c r="A53" s="59"/>
      <c r="B53" s="626"/>
      <c r="C53" s="1153"/>
      <c r="D53" s="1153"/>
      <c r="E53" s="1153"/>
      <c r="F53" s="1153"/>
      <c r="G53" s="1153"/>
      <c r="H53" s="1153"/>
      <c r="I53" s="1153"/>
      <c r="J53" s="1153"/>
      <c r="K53" s="1153"/>
      <c r="L53" s="1153"/>
      <c r="M53" s="1153"/>
      <c r="N53" s="1153"/>
      <c r="O53" s="1153"/>
      <c r="P53" s="1153"/>
      <c r="Q53" s="1153"/>
      <c r="R53" s="1153"/>
      <c r="S53" s="1153"/>
      <c r="T53" s="1153"/>
      <c r="U53" s="1153"/>
      <c r="V53" s="1153"/>
      <c r="W53" s="1153"/>
      <c r="X53" s="1153"/>
      <c r="Y53" s="194"/>
      <c r="Z53" s="15"/>
      <c r="AA53" s="653"/>
    </row>
    <row r="54" spans="1:27" ht="10.199999999999999" customHeight="1" x14ac:dyDescent="0.25">
      <c r="A54" s="59"/>
      <c r="B54" s="1211"/>
      <c r="C54" s="1211"/>
      <c r="D54" s="1211"/>
      <c r="E54" s="1211"/>
      <c r="F54" s="1211"/>
      <c r="G54" s="1211"/>
      <c r="H54" s="1211"/>
      <c r="I54" s="1211"/>
      <c r="J54" s="1211"/>
      <c r="K54" s="1211"/>
      <c r="L54" s="1211"/>
      <c r="M54" s="1211"/>
      <c r="N54" s="1211"/>
      <c r="O54" s="1211"/>
      <c r="P54" s="1211"/>
      <c r="Q54" s="1211"/>
      <c r="R54" s="1211"/>
      <c r="S54" s="1211"/>
      <c r="T54" s="1211"/>
      <c r="U54" s="1211"/>
      <c r="V54" s="1211"/>
      <c r="W54" s="1211"/>
      <c r="X54" s="1211"/>
      <c r="Y54" s="194"/>
      <c r="Z54" s="15"/>
      <c r="AA54" s="653"/>
    </row>
    <row r="55" spans="1:27" ht="10.199999999999999" customHeight="1" x14ac:dyDescent="0.25">
      <c r="A55" s="59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11"/>
      <c r="Z55" s="15"/>
      <c r="AA55" s="653"/>
    </row>
    <row r="56" spans="1:27" ht="10.199999999999999" customHeight="1" x14ac:dyDescent="0.25">
      <c r="A56" s="59"/>
      <c r="B56" s="59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94"/>
      <c r="Z56" s="15"/>
      <c r="AA56" s="653"/>
    </row>
    <row r="57" spans="1:27" ht="10.199999999999999" customHeight="1" x14ac:dyDescent="0.25">
      <c r="A57" s="59"/>
      <c r="B57" s="59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11"/>
      <c r="Z57" s="15"/>
      <c r="AA57" s="653"/>
    </row>
    <row r="58" spans="1:27" ht="10.199999999999999" customHeight="1" x14ac:dyDescent="0.25">
      <c r="A58" s="59"/>
      <c r="B58" s="696" t="s">
        <v>281</v>
      </c>
      <c r="C58" s="940"/>
      <c r="D58" s="940"/>
      <c r="E58" s="940"/>
      <c r="F58" s="940"/>
      <c r="G58" s="940"/>
      <c r="H58" s="940"/>
      <c r="I58" s="940"/>
      <c r="J58" s="940"/>
      <c r="K58" s="940"/>
      <c r="L58" s="940"/>
      <c r="M58" s="940"/>
      <c r="N58" s="940"/>
      <c r="O58" s="940"/>
      <c r="P58" s="940"/>
      <c r="Q58" s="940"/>
      <c r="R58" s="940"/>
      <c r="S58" s="940"/>
      <c r="T58" s="940"/>
      <c r="U58" s="940"/>
      <c r="V58" s="940"/>
      <c r="W58" s="940"/>
      <c r="X58" s="940"/>
      <c r="Y58" s="194"/>
      <c r="Z58" s="15"/>
      <c r="AA58" s="653"/>
    </row>
    <row r="59" spans="1:27" ht="10.199999999999999" customHeight="1" x14ac:dyDescent="0.25">
      <c r="A59" s="59"/>
      <c r="B59" s="940"/>
      <c r="C59" s="940"/>
      <c r="D59" s="940"/>
      <c r="E59" s="940"/>
      <c r="F59" s="940"/>
      <c r="G59" s="940"/>
      <c r="H59" s="940"/>
      <c r="I59" s="940"/>
      <c r="J59" s="940"/>
      <c r="K59" s="940"/>
      <c r="L59" s="940"/>
      <c r="M59" s="940"/>
      <c r="N59" s="940"/>
      <c r="O59" s="940"/>
      <c r="P59" s="940"/>
      <c r="Q59" s="940"/>
      <c r="R59" s="940"/>
      <c r="S59" s="940"/>
      <c r="T59" s="940"/>
      <c r="U59" s="940"/>
      <c r="V59" s="940"/>
      <c r="W59" s="940"/>
      <c r="X59" s="940"/>
      <c r="Y59" s="194"/>
      <c r="Z59" s="15"/>
      <c r="AA59" s="653"/>
    </row>
    <row r="60" spans="1:27" ht="10.199999999999999" customHeight="1" x14ac:dyDescent="0.25">
      <c r="A60" s="59"/>
      <c r="B60" s="696" t="s">
        <v>282</v>
      </c>
      <c r="C60" s="693"/>
      <c r="D60" s="693"/>
      <c r="E60" s="693"/>
      <c r="F60" s="693"/>
      <c r="G60" s="693"/>
      <c r="H60" s="193"/>
      <c r="I60" s="193"/>
      <c r="J60" s="193"/>
      <c r="K60" s="1339" t="str">
        <f>IF(F30&lt;&gt;(SUM(M66:M90)),"Achtung Zahl der Stimmen ist falsch eingetragen!","")</f>
        <v/>
      </c>
      <c r="L60" s="1340"/>
      <c r="M60" s="1340"/>
      <c r="N60" s="1340"/>
      <c r="O60" s="1340"/>
      <c r="P60" s="1340"/>
      <c r="Q60" s="1340"/>
      <c r="R60" s="1340"/>
      <c r="S60" s="1340"/>
      <c r="T60" s="1340"/>
      <c r="U60" s="1340"/>
      <c r="V60" s="1340"/>
      <c r="W60" s="1340"/>
      <c r="X60" s="1340"/>
      <c r="Y60" s="194"/>
      <c r="Z60" s="15"/>
      <c r="AA60" s="653"/>
    </row>
    <row r="61" spans="1:27" ht="10.199999999999999" customHeight="1" x14ac:dyDescent="0.25">
      <c r="A61" s="59"/>
      <c r="B61" s="696"/>
      <c r="C61" s="693"/>
      <c r="D61" s="693"/>
      <c r="E61" s="693"/>
      <c r="F61" s="693"/>
      <c r="G61" s="693"/>
      <c r="H61" s="212"/>
      <c r="I61" s="212"/>
      <c r="J61" s="212"/>
      <c r="K61" s="1340"/>
      <c r="L61" s="1340"/>
      <c r="M61" s="1340"/>
      <c r="N61" s="1340"/>
      <c r="O61" s="1340"/>
      <c r="P61" s="1340"/>
      <c r="Q61" s="1340"/>
      <c r="R61" s="1340"/>
      <c r="S61" s="1340"/>
      <c r="T61" s="1340"/>
      <c r="U61" s="1340"/>
      <c r="V61" s="1340"/>
      <c r="W61" s="1340"/>
      <c r="X61" s="1340"/>
      <c r="Y61" s="211"/>
      <c r="Z61" s="15"/>
      <c r="AA61" s="653"/>
    </row>
    <row r="62" spans="1:27" ht="10.199999999999999" customHeight="1" x14ac:dyDescent="0.25">
      <c r="A62" s="59"/>
      <c r="B62" s="693"/>
      <c r="C62" s="693"/>
      <c r="D62" s="693"/>
      <c r="E62" s="693"/>
      <c r="F62" s="693"/>
      <c r="G62" s="693"/>
      <c r="H62" s="218"/>
      <c r="I62" s="218"/>
      <c r="J62" s="218"/>
      <c r="K62" s="218"/>
      <c r="L62" s="218"/>
      <c r="M62" s="218"/>
      <c r="N62" s="180"/>
      <c r="O62" s="216"/>
      <c r="P62" s="219"/>
      <c r="Q62" s="219"/>
      <c r="R62" s="219"/>
      <c r="S62" s="219"/>
      <c r="T62" s="219"/>
      <c r="U62" s="219"/>
      <c r="V62" s="219"/>
      <c r="W62" s="194"/>
      <c r="X62" s="194"/>
      <c r="Y62" s="194"/>
      <c r="Z62" s="15"/>
      <c r="AA62" s="653"/>
    </row>
    <row r="63" spans="1:27" ht="10.199999999999999" customHeight="1" x14ac:dyDescent="0.25">
      <c r="A63" s="59"/>
      <c r="B63" s="205"/>
      <c r="C63" s="205"/>
      <c r="D63" s="205"/>
      <c r="E63" s="205"/>
      <c r="F63" s="205"/>
      <c r="G63" s="205"/>
      <c r="H63" s="218"/>
      <c r="I63" s="218"/>
      <c r="J63" s="218"/>
      <c r="K63" s="218"/>
      <c r="L63" s="218"/>
      <c r="M63" s="218"/>
      <c r="N63" s="202"/>
      <c r="O63" s="216"/>
      <c r="P63" s="219"/>
      <c r="Q63" s="219"/>
      <c r="R63" s="219"/>
      <c r="S63" s="219"/>
      <c r="T63" s="219"/>
      <c r="U63" s="219"/>
      <c r="V63" s="219"/>
      <c r="W63" s="211"/>
      <c r="X63" s="211"/>
      <c r="Y63" s="211"/>
      <c r="Z63" s="15"/>
      <c r="AA63" s="653"/>
    </row>
    <row r="64" spans="1:27" ht="10.199999999999999" customHeight="1" x14ac:dyDescent="0.25">
      <c r="A64" s="59"/>
      <c r="B64" s="59"/>
      <c r="C64" s="191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180"/>
      <c r="O64" s="219"/>
      <c r="P64" s="219"/>
      <c r="Q64" s="219"/>
      <c r="R64" s="219"/>
      <c r="S64" s="219"/>
      <c r="T64" s="219"/>
      <c r="U64" s="219"/>
      <c r="V64" s="219"/>
      <c r="W64" s="194"/>
      <c r="X64" s="194"/>
      <c r="Y64" s="194"/>
      <c r="Z64" s="15"/>
      <c r="AA64" s="653"/>
    </row>
    <row r="65" spans="1:38" ht="10.199999999999999" customHeight="1" x14ac:dyDescent="0.25">
      <c r="A65" s="59"/>
      <c r="B65" s="225"/>
      <c r="C65" s="193"/>
      <c r="D65" s="224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224"/>
      <c r="P65" s="63"/>
      <c r="Q65" s="63"/>
      <c r="R65" s="194"/>
      <c r="S65" s="224"/>
      <c r="T65" s="224"/>
      <c r="U65" s="224"/>
      <c r="V65" s="224"/>
      <c r="W65" s="224"/>
      <c r="X65" s="194"/>
      <c r="Y65" s="194"/>
      <c r="Z65" s="15"/>
      <c r="AA65" s="653"/>
    </row>
    <row r="66" spans="1:38" ht="10.199999999999999" customHeight="1" x14ac:dyDescent="0.25">
      <c r="A66" s="59"/>
      <c r="B66" s="696" t="s">
        <v>283</v>
      </c>
      <c r="C66" s="693"/>
      <c r="D66" s="693"/>
      <c r="E66" s="576">
        <f>('Formular 11b'!H22)</f>
        <v>0</v>
      </c>
      <c r="F66" s="580"/>
      <c r="G66" s="580"/>
      <c r="H66" s="580"/>
      <c r="I66" s="580"/>
      <c r="J66" s="580"/>
      <c r="K66" s="63"/>
      <c r="L66" s="63"/>
      <c r="M66" s="1333"/>
      <c r="N66" s="1334"/>
      <c r="O66" s="1334"/>
      <c r="P66" s="1334"/>
      <c r="Q66" s="1334"/>
      <c r="R66" s="1334"/>
      <c r="S66" s="224"/>
      <c r="T66" s="696" t="s">
        <v>264</v>
      </c>
      <c r="U66" s="1032"/>
      <c r="V66" s="1032"/>
      <c r="W66" s="1032"/>
      <c r="X66" s="194"/>
      <c r="Y66" s="194"/>
      <c r="Z66" s="15"/>
      <c r="AA66" s="653"/>
    </row>
    <row r="67" spans="1:38" ht="10.199999999999999" customHeight="1" x14ac:dyDescent="0.25">
      <c r="A67" s="59"/>
      <c r="B67" s="693"/>
      <c r="C67" s="693"/>
      <c r="D67" s="693"/>
      <c r="E67" s="1331"/>
      <c r="F67" s="1331"/>
      <c r="G67" s="1331"/>
      <c r="H67" s="1331"/>
      <c r="I67" s="1331"/>
      <c r="J67" s="1331"/>
      <c r="K67" s="193"/>
      <c r="L67" s="193"/>
      <c r="M67" s="1335"/>
      <c r="N67" s="1335"/>
      <c r="O67" s="1335"/>
      <c r="P67" s="1335"/>
      <c r="Q67" s="1335"/>
      <c r="R67" s="1335"/>
      <c r="S67" s="212"/>
      <c r="T67" s="1032"/>
      <c r="U67" s="1032"/>
      <c r="V67" s="1032"/>
      <c r="W67" s="1032"/>
      <c r="X67" s="194"/>
      <c r="Y67" s="194"/>
      <c r="Z67" s="15"/>
      <c r="AA67" s="653"/>
    </row>
    <row r="68" spans="1:38" ht="10.199999999999999" customHeight="1" x14ac:dyDescent="0.3">
      <c r="A68" s="59"/>
      <c r="B68" s="226"/>
      <c r="C68" s="226"/>
      <c r="D68" s="193"/>
      <c r="E68" s="1266" t="s">
        <v>241</v>
      </c>
      <c r="F68" s="1332"/>
      <c r="G68" s="1332"/>
      <c r="H68" s="1332"/>
      <c r="I68" s="1332"/>
      <c r="J68" s="1332"/>
      <c r="K68" s="193"/>
      <c r="L68" s="193"/>
      <c r="M68" s="1266" t="s">
        <v>284</v>
      </c>
      <c r="N68" s="1332"/>
      <c r="O68" s="1332"/>
      <c r="P68" s="1332"/>
      <c r="Q68" s="1332"/>
      <c r="R68" s="1332"/>
      <c r="S68" s="212"/>
      <c r="T68" s="211"/>
      <c r="U68" s="211"/>
      <c r="V68" s="211"/>
      <c r="W68" s="229"/>
      <c r="X68" s="194"/>
      <c r="Y68" s="194"/>
      <c r="Z68" s="15"/>
      <c r="AA68" s="653"/>
    </row>
    <row r="69" spans="1:38" ht="10.199999999999999" customHeight="1" x14ac:dyDescent="0.35">
      <c r="A69" s="59"/>
      <c r="B69" s="215"/>
      <c r="C69" s="226"/>
      <c r="D69" s="188"/>
      <c r="E69" s="1270"/>
      <c r="F69" s="1270"/>
      <c r="G69" s="1270"/>
      <c r="H69" s="1270"/>
      <c r="I69" s="1270"/>
      <c r="J69" s="1270"/>
      <c r="K69" s="193"/>
      <c r="L69" s="193"/>
      <c r="M69" s="1270"/>
      <c r="N69" s="1270"/>
      <c r="O69" s="1270"/>
      <c r="P69" s="1270"/>
      <c r="Q69" s="1270"/>
      <c r="R69" s="1270"/>
      <c r="S69" s="212"/>
      <c r="T69" s="211"/>
      <c r="U69" s="211"/>
      <c r="V69" s="211"/>
      <c r="W69" s="229"/>
      <c r="X69" s="194"/>
      <c r="Y69" s="194"/>
      <c r="Z69" s="15"/>
      <c r="AA69" s="653"/>
    </row>
    <row r="70" spans="1:38" ht="10.199999999999999" customHeight="1" x14ac:dyDescent="0.3">
      <c r="A70" s="193"/>
      <c r="B70" s="226"/>
      <c r="C70" s="226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228"/>
      <c r="P70" s="228"/>
      <c r="Q70" s="228"/>
      <c r="R70" s="229"/>
      <c r="S70" s="212"/>
      <c r="T70" s="212"/>
      <c r="U70" s="212"/>
      <c r="V70" s="212"/>
      <c r="W70" s="229"/>
      <c r="X70" s="193"/>
      <c r="Y70" s="193"/>
      <c r="Z70" s="193"/>
      <c r="AA70" s="653"/>
    </row>
    <row r="71" spans="1:38" ht="10.199999999999999" customHeight="1" x14ac:dyDescent="0.35">
      <c r="A71" s="193"/>
      <c r="B71" s="215"/>
      <c r="C71" s="226"/>
      <c r="D71" s="188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227"/>
      <c r="P71" s="228"/>
      <c r="Q71" s="228"/>
      <c r="R71" s="229"/>
      <c r="S71" s="212"/>
      <c r="T71" s="212"/>
      <c r="U71" s="212"/>
      <c r="V71" s="212"/>
      <c r="W71" s="229"/>
      <c r="X71" s="193"/>
      <c r="Y71" s="193"/>
      <c r="Z71" s="193"/>
      <c r="AA71" s="653"/>
    </row>
    <row r="72" spans="1:38" ht="10.199999999999999" customHeight="1" x14ac:dyDescent="0.3">
      <c r="A72" s="193"/>
      <c r="B72" s="226"/>
      <c r="C72" s="226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228"/>
      <c r="P72" s="228"/>
      <c r="Q72" s="228"/>
      <c r="R72" s="229"/>
      <c r="S72" s="212"/>
      <c r="T72" s="212"/>
      <c r="U72" s="212"/>
      <c r="V72" s="212"/>
      <c r="W72" s="229"/>
      <c r="X72" s="193"/>
      <c r="Y72" s="193"/>
      <c r="Z72" s="193"/>
      <c r="AA72" s="653"/>
    </row>
    <row r="73" spans="1:38" ht="10.199999999999999" customHeight="1" x14ac:dyDescent="0.35">
      <c r="A73" s="193"/>
      <c r="B73" s="215"/>
      <c r="C73" s="226"/>
      <c r="D73" s="188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227"/>
      <c r="P73" s="228"/>
      <c r="Q73" s="228"/>
      <c r="R73" s="229"/>
      <c r="S73" s="212"/>
      <c r="T73" s="212"/>
      <c r="U73" s="212"/>
      <c r="V73" s="212"/>
      <c r="W73" s="229"/>
      <c r="X73" s="193"/>
      <c r="Y73" s="193"/>
      <c r="Z73" s="193"/>
      <c r="AA73" s="653"/>
    </row>
    <row r="74" spans="1:38" ht="10.199999999999999" customHeight="1" x14ac:dyDescent="0.25">
      <c r="A74" s="193"/>
      <c r="B74" s="696" t="s">
        <v>285</v>
      </c>
      <c r="C74" s="693"/>
      <c r="D74" s="693"/>
      <c r="E74" s="576">
        <f>('Formular 11b'!H47)</f>
        <v>0</v>
      </c>
      <c r="F74" s="580"/>
      <c r="G74" s="580"/>
      <c r="H74" s="580"/>
      <c r="I74" s="580"/>
      <c r="J74" s="580"/>
      <c r="K74" s="63"/>
      <c r="L74" s="63"/>
      <c r="M74" s="1333"/>
      <c r="N74" s="1334"/>
      <c r="O74" s="1334"/>
      <c r="P74" s="1334"/>
      <c r="Q74" s="1334"/>
      <c r="R74" s="1334"/>
      <c r="S74" s="224"/>
      <c r="T74" s="696" t="s">
        <v>264</v>
      </c>
      <c r="U74" s="1032"/>
      <c r="V74" s="1032"/>
      <c r="W74" s="1032"/>
      <c r="X74" s="193"/>
      <c r="Y74" s="193"/>
      <c r="Z74" s="193"/>
      <c r="AA74" s="653"/>
    </row>
    <row r="75" spans="1:38" ht="10.199999999999999" customHeight="1" x14ac:dyDescent="0.25">
      <c r="A75" s="193"/>
      <c r="B75" s="693"/>
      <c r="C75" s="693"/>
      <c r="D75" s="693"/>
      <c r="E75" s="1331"/>
      <c r="F75" s="1331"/>
      <c r="G75" s="1331"/>
      <c r="H75" s="1331"/>
      <c r="I75" s="1331"/>
      <c r="J75" s="1331"/>
      <c r="K75" s="212"/>
      <c r="L75" s="212"/>
      <c r="M75" s="1335"/>
      <c r="N75" s="1335"/>
      <c r="O75" s="1335"/>
      <c r="P75" s="1335"/>
      <c r="Q75" s="1335"/>
      <c r="R75" s="1335"/>
      <c r="S75" s="212"/>
      <c r="T75" s="1032"/>
      <c r="U75" s="1032"/>
      <c r="V75" s="1032"/>
      <c r="W75" s="1032"/>
      <c r="X75" s="193"/>
      <c r="Y75" s="193"/>
      <c r="Z75" s="193"/>
      <c r="AA75" s="653"/>
    </row>
    <row r="76" spans="1:38" ht="10.199999999999999" customHeight="1" x14ac:dyDescent="0.3">
      <c r="A76" s="193"/>
      <c r="B76" s="226"/>
      <c r="C76" s="226"/>
      <c r="D76" s="212"/>
      <c r="E76" s="1266" t="s">
        <v>241</v>
      </c>
      <c r="F76" s="1332"/>
      <c r="G76" s="1332"/>
      <c r="H76" s="1332"/>
      <c r="I76" s="1332"/>
      <c r="J76" s="1332"/>
      <c r="K76" s="212"/>
      <c r="L76" s="212"/>
      <c r="M76" s="1266" t="s">
        <v>284</v>
      </c>
      <c r="N76" s="1332"/>
      <c r="O76" s="1332"/>
      <c r="P76" s="1332"/>
      <c r="Q76" s="1332"/>
      <c r="R76" s="1332"/>
      <c r="S76" s="212"/>
      <c r="T76" s="211"/>
      <c r="U76" s="211"/>
      <c r="V76" s="211"/>
      <c r="W76" s="229"/>
      <c r="X76" s="193"/>
      <c r="Y76" s="193"/>
      <c r="Z76" s="193"/>
      <c r="AA76" s="653"/>
    </row>
    <row r="77" spans="1:38" ht="10.199999999999999" customHeight="1" x14ac:dyDescent="0.35">
      <c r="A77" s="193"/>
      <c r="B77" s="215"/>
      <c r="C77" s="226"/>
      <c r="D77" s="209"/>
      <c r="E77" s="1270"/>
      <c r="F77" s="1270"/>
      <c r="G77" s="1270"/>
      <c r="H77" s="1270"/>
      <c r="I77" s="1270"/>
      <c r="J77" s="1270"/>
      <c r="K77" s="212"/>
      <c r="L77" s="212"/>
      <c r="M77" s="1270"/>
      <c r="N77" s="1270"/>
      <c r="O77" s="1270"/>
      <c r="P77" s="1270"/>
      <c r="Q77" s="1270"/>
      <c r="R77" s="1270"/>
      <c r="S77" s="212"/>
      <c r="T77" s="211"/>
      <c r="U77" s="211"/>
      <c r="V77" s="211"/>
      <c r="W77" s="229"/>
      <c r="X77" s="193"/>
      <c r="Y77" s="193"/>
      <c r="Z77" s="193"/>
      <c r="AA77" s="653"/>
      <c r="AB77" s="3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0.199999999999999" customHeight="1" x14ac:dyDescent="0.3">
      <c r="A78" s="193"/>
      <c r="B78" s="226"/>
      <c r="C78" s="226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228"/>
      <c r="P78" s="228"/>
      <c r="Q78" s="212"/>
      <c r="R78" s="212"/>
      <c r="S78" s="212"/>
      <c r="T78" s="212"/>
      <c r="U78" s="212"/>
      <c r="V78" s="212"/>
      <c r="W78" s="229"/>
      <c r="X78" s="193"/>
      <c r="Y78" s="193"/>
      <c r="Z78" s="193"/>
      <c r="AA78" s="653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0.199999999999999" customHeight="1" x14ac:dyDescent="0.35">
      <c r="A79" s="193"/>
      <c r="B79" s="215"/>
      <c r="C79" s="226"/>
      <c r="D79" s="188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227"/>
      <c r="P79" s="228"/>
      <c r="Q79" s="212"/>
      <c r="R79" s="212"/>
      <c r="S79" s="212"/>
      <c r="T79" s="212"/>
      <c r="U79" s="212"/>
      <c r="V79" s="212"/>
      <c r="W79" s="229"/>
      <c r="X79" s="193"/>
      <c r="Y79" s="193"/>
      <c r="Z79" s="193"/>
      <c r="AA79" s="653"/>
      <c r="AB79" s="596"/>
      <c r="AC79" s="596"/>
      <c r="AD79" s="33"/>
      <c r="AE79" s="4"/>
      <c r="AF79" s="177"/>
      <c r="AG79" s="177"/>
      <c r="AH79" s="177"/>
      <c r="AI79" s="177"/>
      <c r="AJ79" s="4"/>
      <c r="AK79" s="4"/>
      <c r="AL79" s="4"/>
    </row>
    <row r="80" spans="1:38" ht="10.199999999999999" customHeight="1" x14ac:dyDescent="0.3">
      <c r="A80" s="193"/>
      <c r="B80" s="226"/>
      <c r="C80" s="226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228"/>
      <c r="P80" s="228"/>
      <c r="Q80" s="212"/>
      <c r="R80" s="212"/>
      <c r="S80" s="212"/>
      <c r="T80" s="212"/>
      <c r="U80" s="212"/>
      <c r="V80" s="212"/>
      <c r="W80" s="229"/>
      <c r="X80" s="193"/>
      <c r="Y80" s="193"/>
      <c r="Z80" s="193"/>
      <c r="AA80" s="653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10.199999999999999" customHeight="1" x14ac:dyDescent="0.35">
      <c r="A81" s="193"/>
      <c r="B81" s="215"/>
      <c r="C81" s="226"/>
      <c r="D81" s="188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227"/>
      <c r="P81" s="228"/>
      <c r="Q81" s="212"/>
      <c r="R81" s="212"/>
      <c r="S81" s="212"/>
      <c r="T81" s="212"/>
      <c r="U81" s="212"/>
      <c r="V81" s="212"/>
      <c r="W81" s="229"/>
      <c r="X81" s="194"/>
      <c r="Y81" s="194"/>
      <c r="Z81" s="194"/>
      <c r="AA81" s="653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10.199999999999999" customHeight="1" x14ac:dyDescent="0.25">
      <c r="A82" s="193"/>
      <c r="B82" s="696" t="s">
        <v>286</v>
      </c>
      <c r="C82" s="693"/>
      <c r="D82" s="693"/>
      <c r="E82" s="576">
        <f>('Formular 11b'!H72)</f>
        <v>0</v>
      </c>
      <c r="F82" s="580"/>
      <c r="G82" s="580"/>
      <c r="H82" s="580"/>
      <c r="I82" s="580"/>
      <c r="J82" s="580"/>
      <c r="K82" s="63"/>
      <c r="L82" s="63"/>
      <c r="M82" s="1333"/>
      <c r="N82" s="1334"/>
      <c r="O82" s="1334"/>
      <c r="P82" s="1334"/>
      <c r="Q82" s="1334"/>
      <c r="R82" s="1334"/>
      <c r="S82" s="224"/>
      <c r="T82" s="696" t="s">
        <v>264</v>
      </c>
      <c r="U82" s="1032"/>
      <c r="V82" s="1032"/>
      <c r="W82" s="1032"/>
      <c r="X82" s="194"/>
      <c r="Y82" s="194"/>
      <c r="Z82" s="194"/>
      <c r="AA82" s="653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0.199999999999999" customHeight="1" x14ac:dyDescent="0.25">
      <c r="A83" s="193"/>
      <c r="B83" s="693"/>
      <c r="C83" s="693"/>
      <c r="D83" s="693"/>
      <c r="E83" s="1331"/>
      <c r="F83" s="1331"/>
      <c r="G83" s="1331"/>
      <c r="H83" s="1331"/>
      <c r="I83" s="1331"/>
      <c r="J83" s="1331"/>
      <c r="K83" s="212"/>
      <c r="L83" s="212"/>
      <c r="M83" s="1335"/>
      <c r="N83" s="1335"/>
      <c r="O83" s="1335"/>
      <c r="P83" s="1335"/>
      <c r="Q83" s="1335"/>
      <c r="R83" s="1335"/>
      <c r="S83" s="212"/>
      <c r="T83" s="1032"/>
      <c r="U83" s="1032"/>
      <c r="V83" s="1032"/>
      <c r="W83" s="1032"/>
      <c r="X83" s="193"/>
      <c r="Y83" s="193"/>
      <c r="Z83" s="193"/>
      <c r="AA83" s="653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0.199999999999999" customHeight="1" x14ac:dyDescent="0.3">
      <c r="A84" s="193"/>
      <c r="B84" s="226"/>
      <c r="C84" s="226"/>
      <c r="D84" s="212"/>
      <c r="E84" s="1266" t="s">
        <v>241</v>
      </c>
      <c r="F84" s="1332"/>
      <c r="G84" s="1332"/>
      <c r="H84" s="1332"/>
      <c r="I84" s="1332"/>
      <c r="J84" s="1332"/>
      <c r="K84" s="212"/>
      <c r="L84" s="212"/>
      <c r="M84" s="1266" t="s">
        <v>284</v>
      </c>
      <c r="N84" s="1332"/>
      <c r="O84" s="1332"/>
      <c r="P84" s="1332"/>
      <c r="Q84" s="1332"/>
      <c r="R84" s="1332"/>
      <c r="S84" s="212"/>
      <c r="T84" s="211"/>
      <c r="U84" s="211"/>
      <c r="V84" s="211"/>
      <c r="W84" s="229"/>
      <c r="X84" s="193"/>
      <c r="Y84" s="193"/>
      <c r="Z84" s="193"/>
      <c r="AA84" s="653"/>
      <c r="AB84" s="4"/>
      <c r="AC84" s="4"/>
      <c r="AD84" s="19"/>
      <c r="AE84" s="4"/>
      <c r="AF84" s="4"/>
      <c r="AG84" s="4"/>
      <c r="AH84" s="4"/>
      <c r="AI84" s="4"/>
      <c r="AJ84" s="4"/>
      <c r="AK84" s="4"/>
      <c r="AL84" s="4"/>
    </row>
    <row r="85" spans="1:38" ht="10.199999999999999" customHeight="1" x14ac:dyDescent="0.35">
      <c r="A85" s="193"/>
      <c r="B85" s="215"/>
      <c r="C85" s="226"/>
      <c r="D85" s="209"/>
      <c r="E85" s="1270"/>
      <c r="F85" s="1270"/>
      <c r="G85" s="1270"/>
      <c r="H85" s="1270"/>
      <c r="I85" s="1270"/>
      <c r="J85" s="1270"/>
      <c r="K85" s="212"/>
      <c r="L85" s="212"/>
      <c r="M85" s="1270"/>
      <c r="N85" s="1270"/>
      <c r="O85" s="1270"/>
      <c r="P85" s="1270"/>
      <c r="Q85" s="1270"/>
      <c r="R85" s="1270"/>
      <c r="S85" s="212"/>
      <c r="T85" s="211"/>
      <c r="U85" s="211"/>
      <c r="V85" s="211"/>
      <c r="W85" s="229"/>
      <c r="X85" s="193"/>
      <c r="Y85" s="193"/>
      <c r="Z85" s="193"/>
      <c r="AA85" s="653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10.199999999999999" customHeight="1" x14ac:dyDescent="0.3">
      <c r="A86" s="193"/>
      <c r="B86" s="226"/>
      <c r="C86" s="226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228"/>
      <c r="P86" s="228"/>
      <c r="Q86" s="212"/>
      <c r="R86" s="212"/>
      <c r="S86" s="212"/>
      <c r="T86" s="212"/>
      <c r="U86" s="212"/>
      <c r="V86" s="212"/>
      <c r="W86" s="229"/>
      <c r="X86" s="193"/>
      <c r="Y86" s="193"/>
      <c r="Z86" s="193"/>
      <c r="AA86" s="653"/>
    </row>
    <row r="87" spans="1:38" ht="10.199999999999999" customHeight="1" x14ac:dyDescent="0.35">
      <c r="A87" s="193"/>
      <c r="B87" s="215"/>
      <c r="C87" s="226"/>
      <c r="D87" s="188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227"/>
      <c r="P87" s="228"/>
      <c r="Q87" s="212"/>
      <c r="R87" s="212"/>
      <c r="S87" s="212"/>
      <c r="T87" s="212"/>
      <c r="U87" s="212"/>
      <c r="V87" s="212"/>
      <c r="W87" s="229"/>
      <c r="X87" s="193"/>
      <c r="Y87" s="193"/>
      <c r="Z87" s="193"/>
      <c r="AA87" s="653"/>
    </row>
    <row r="88" spans="1:38" ht="10.199999999999999" customHeight="1" x14ac:dyDescent="0.3">
      <c r="A88" s="193"/>
      <c r="B88" s="226"/>
      <c r="C88" s="226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228"/>
      <c r="P88" s="228"/>
      <c r="Q88" s="212"/>
      <c r="R88" s="212"/>
      <c r="S88" s="212"/>
      <c r="T88" s="212"/>
      <c r="U88" s="212"/>
      <c r="V88" s="212"/>
      <c r="W88" s="229"/>
      <c r="X88" s="193"/>
      <c r="Y88" s="193"/>
      <c r="Z88" s="193"/>
      <c r="AA88" s="653"/>
    </row>
    <row r="89" spans="1:38" ht="10.199999999999999" customHeight="1" x14ac:dyDescent="0.35">
      <c r="A89" s="193"/>
      <c r="B89" s="215"/>
      <c r="C89" s="226"/>
      <c r="D89" s="188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227"/>
      <c r="P89" s="228"/>
      <c r="Q89" s="212"/>
      <c r="R89" s="212"/>
      <c r="S89" s="212"/>
      <c r="T89" s="212"/>
      <c r="U89" s="212"/>
      <c r="V89" s="212"/>
      <c r="W89" s="229"/>
      <c r="X89" s="193"/>
      <c r="Y89" s="193"/>
      <c r="Z89" s="193"/>
      <c r="AA89" s="653"/>
    </row>
    <row r="90" spans="1:38" ht="10.199999999999999" customHeight="1" x14ac:dyDescent="0.25">
      <c r="A90" s="193"/>
      <c r="B90" s="696"/>
      <c r="C90" s="693"/>
      <c r="D90" s="693"/>
      <c r="E90" s="1337"/>
      <c r="F90" s="1338"/>
      <c r="G90" s="1338"/>
      <c r="H90" s="1338"/>
      <c r="I90" s="1338"/>
      <c r="J90" s="1338"/>
      <c r="K90" s="63"/>
      <c r="L90" s="63"/>
      <c r="M90" s="1337"/>
      <c r="N90" s="1338"/>
      <c r="O90" s="1338"/>
      <c r="P90" s="1338"/>
      <c r="Q90" s="1338"/>
      <c r="R90" s="1338"/>
      <c r="S90" s="224"/>
      <c r="T90" s="696"/>
      <c r="U90" s="1032"/>
      <c r="V90" s="1032"/>
      <c r="W90" s="1032"/>
      <c r="X90" s="193"/>
      <c r="Y90" s="193"/>
      <c r="Z90" s="193"/>
      <c r="AA90" s="653"/>
    </row>
    <row r="91" spans="1:38" ht="10.199999999999999" customHeight="1" x14ac:dyDescent="0.25">
      <c r="A91" s="193"/>
      <c r="B91" s="693"/>
      <c r="C91" s="693"/>
      <c r="D91" s="693"/>
      <c r="E91" s="1338"/>
      <c r="F91" s="1338"/>
      <c r="G91" s="1338"/>
      <c r="H91" s="1338"/>
      <c r="I91" s="1338"/>
      <c r="J91" s="1338"/>
      <c r="K91" s="212"/>
      <c r="L91" s="212"/>
      <c r="M91" s="1338"/>
      <c r="N91" s="1338"/>
      <c r="O91" s="1338"/>
      <c r="P91" s="1338"/>
      <c r="Q91" s="1338"/>
      <c r="R91" s="1338"/>
      <c r="S91" s="212"/>
      <c r="T91" s="1032"/>
      <c r="U91" s="1032"/>
      <c r="V91" s="1032"/>
      <c r="W91" s="1032"/>
      <c r="X91" s="193"/>
      <c r="Y91" s="193"/>
      <c r="Z91" s="193"/>
      <c r="AA91" s="653"/>
    </row>
    <row r="92" spans="1:38" ht="10.199999999999999" customHeight="1" x14ac:dyDescent="0.3">
      <c r="A92" s="193"/>
      <c r="B92" s="226"/>
      <c r="C92" s="226"/>
      <c r="D92" s="212"/>
      <c r="E92" s="1215"/>
      <c r="F92" s="1341"/>
      <c r="G92" s="1341"/>
      <c r="H92" s="1341"/>
      <c r="I92" s="1341"/>
      <c r="J92" s="1341"/>
      <c r="K92" s="212"/>
      <c r="L92" s="212"/>
      <c r="M92" s="1215"/>
      <c r="N92" s="1341"/>
      <c r="O92" s="1341"/>
      <c r="P92" s="1341"/>
      <c r="Q92" s="1341"/>
      <c r="R92" s="1341"/>
      <c r="S92" s="212"/>
      <c r="T92" s="211"/>
      <c r="U92" s="211"/>
      <c r="V92" s="211"/>
      <c r="W92" s="229"/>
      <c r="X92" s="193"/>
      <c r="Y92" s="193"/>
      <c r="Z92" s="193"/>
      <c r="AA92" s="653"/>
    </row>
    <row r="93" spans="1:38" ht="10.199999999999999" customHeight="1" x14ac:dyDescent="0.35">
      <c r="A93" s="193"/>
      <c r="B93" s="215"/>
      <c r="C93" s="226"/>
      <c r="D93" s="209"/>
      <c r="E93" s="1270"/>
      <c r="F93" s="1270"/>
      <c r="G93" s="1270"/>
      <c r="H93" s="1270"/>
      <c r="I93" s="1270"/>
      <c r="J93" s="1270"/>
      <c r="K93" s="212"/>
      <c r="L93" s="212"/>
      <c r="M93" s="1270"/>
      <c r="N93" s="1270"/>
      <c r="O93" s="1270"/>
      <c r="P93" s="1270"/>
      <c r="Q93" s="1270"/>
      <c r="R93" s="1270"/>
      <c r="S93" s="212"/>
      <c r="T93" s="211"/>
      <c r="U93" s="211"/>
      <c r="V93" s="211"/>
      <c r="W93" s="229"/>
      <c r="X93" s="193"/>
      <c r="Y93" s="193"/>
      <c r="Z93" s="4"/>
      <c r="AA93" s="653"/>
    </row>
    <row r="94" spans="1:38" ht="10.199999999999999" customHeight="1" x14ac:dyDescent="0.3">
      <c r="A94" s="193"/>
      <c r="B94" s="226"/>
      <c r="C94" s="226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228"/>
      <c r="P94" s="228"/>
      <c r="Q94" s="228"/>
      <c r="R94" s="229"/>
      <c r="S94" s="224"/>
      <c r="T94" s="224"/>
      <c r="U94" s="224"/>
      <c r="V94" s="224"/>
      <c r="W94" s="230"/>
      <c r="X94" s="193"/>
      <c r="Y94" s="193"/>
      <c r="Z94" s="4"/>
      <c r="AA94" s="653"/>
    </row>
    <row r="95" spans="1:38" ht="10.199999999999999" customHeight="1" x14ac:dyDescent="0.25">
      <c r="A95" s="193"/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4"/>
      <c r="AA95" s="653"/>
    </row>
    <row r="96" spans="1:38" ht="10.199999999999999" customHeight="1" x14ac:dyDescent="0.25">
      <c r="A96" s="193"/>
      <c r="B96" s="206"/>
      <c r="C96" s="211"/>
      <c r="D96" s="227"/>
      <c r="E96" s="206"/>
      <c r="F96" s="211"/>
      <c r="G96" s="211"/>
      <c r="H96" s="211"/>
      <c r="I96" s="211"/>
      <c r="J96" s="211"/>
      <c r="K96" s="211"/>
      <c r="L96" s="211"/>
      <c r="M96" s="211"/>
      <c r="N96" s="211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193"/>
      <c r="Z96" s="4"/>
      <c r="AA96" s="653"/>
    </row>
    <row r="97" spans="1:27" ht="10.199999999999999" customHeight="1" x14ac:dyDescent="0.25">
      <c r="A97" s="193"/>
      <c r="B97" s="211"/>
      <c r="C97" s="211"/>
      <c r="D97" s="227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193"/>
      <c r="Z97" s="4"/>
      <c r="AA97" s="653"/>
    </row>
    <row r="98" spans="1:27" ht="10.199999999999999" customHeight="1" x14ac:dyDescent="0.25">
      <c r="A98" s="193"/>
      <c r="B98" s="222"/>
      <c r="C98" s="211"/>
      <c r="D98" s="211"/>
      <c r="E98" s="211"/>
      <c r="F98" s="211"/>
      <c r="G98" s="211"/>
      <c r="H98" s="211"/>
      <c r="I98" s="211"/>
      <c r="J98" s="211"/>
      <c r="K98" s="211"/>
      <c r="L98" s="231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193"/>
      <c r="Z98" s="4"/>
      <c r="AA98" s="653"/>
    </row>
    <row r="99" spans="1:27" ht="9.6" customHeight="1" x14ac:dyDescent="0.25">
      <c r="A99" s="193"/>
      <c r="B99" s="211"/>
      <c r="C99" s="211"/>
      <c r="D99" s="211"/>
      <c r="E99" s="211"/>
      <c r="F99" s="211"/>
      <c r="G99" s="211"/>
      <c r="H99" s="211"/>
      <c r="I99" s="211"/>
      <c r="J99" s="211"/>
      <c r="K99" s="211"/>
      <c r="L99" s="15"/>
      <c r="M99" s="211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193"/>
      <c r="Z99" s="4"/>
      <c r="AA99" s="653"/>
    </row>
    <row r="100" spans="1:27" ht="10.199999999999999" customHeight="1" x14ac:dyDescent="0.25">
      <c r="A100" s="193"/>
      <c r="B100" s="212"/>
      <c r="C100" s="212"/>
      <c r="D100" s="212"/>
      <c r="E100" s="212"/>
      <c r="F100" s="212"/>
      <c r="G100" s="212"/>
      <c r="H100" s="212"/>
      <c r="I100" s="212"/>
      <c r="J100" s="61"/>
      <c r="K100" s="61"/>
      <c r="L100" s="72"/>
      <c r="M100" s="72"/>
      <c r="N100" s="72"/>
      <c r="O100" s="72"/>
      <c r="P100" s="212"/>
      <c r="Q100" s="212"/>
      <c r="R100" s="212"/>
      <c r="S100" s="61"/>
      <c r="T100" s="61"/>
      <c r="U100" s="212"/>
      <c r="V100" s="212"/>
      <c r="W100" s="212"/>
      <c r="X100" s="212"/>
      <c r="Y100" s="193"/>
      <c r="Z100" s="4"/>
      <c r="AA100" s="653"/>
    </row>
    <row r="101" spans="1:27" ht="10.199999999999999" customHeight="1" x14ac:dyDescent="0.25">
      <c r="A101" s="193"/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11"/>
      <c r="M101" s="211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193"/>
      <c r="Z101" s="4"/>
      <c r="AA101" s="653"/>
    </row>
    <row r="102" spans="1:27" ht="10.199999999999999" customHeight="1" x14ac:dyDescent="0.25">
      <c r="A102" s="193"/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193"/>
      <c r="Z102" s="4"/>
      <c r="AA102" s="653"/>
    </row>
    <row r="103" spans="1:27" ht="10.199999999999999" customHeight="1" x14ac:dyDescent="0.25">
      <c r="A103" s="193"/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193"/>
      <c r="Z103" s="193"/>
      <c r="AA103" s="653"/>
    </row>
    <row r="104" spans="1:27" ht="10.199999999999999" customHeight="1" x14ac:dyDescent="0.25">
      <c r="A104" s="193"/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193"/>
      <c r="Z104" s="193"/>
      <c r="AA104" s="653"/>
    </row>
    <row r="105" spans="1:27" ht="10.199999999999999" customHeight="1" x14ac:dyDescent="0.25">
      <c r="A105" s="193"/>
      <c r="B105" s="52"/>
      <c r="C105" s="52"/>
      <c r="D105" s="52"/>
      <c r="E105" s="52"/>
      <c r="F105" s="52"/>
      <c r="G105" s="52"/>
      <c r="H105" s="212"/>
      <c r="I105" s="212"/>
      <c r="J105" s="52"/>
      <c r="K105" s="52"/>
      <c r="L105" s="52"/>
      <c r="M105" s="52"/>
      <c r="N105" s="52"/>
      <c r="O105" s="52"/>
      <c r="P105" s="212"/>
      <c r="Q105" s="212"/>
      <c r="R105" s="52"/>
      <c r="S105" s="52"/>
      <c r="T105" s="52"/>
      <c r="U105" s="52"/>
      <c r="V105" s="52"/>
      <c r="W105" s="52"/>
      <c r="X105" s="212"/>
      <c r="Y105" s="193"/>
      <c r="Z105" s="193"/>
      <c r="AA105" s="653"/>
    </row>
    <row r="106" spans="1:27" ht="10.199999999999999" customHeight="1" x14ac:dyDescent="0.25">
      <c r="A106" s="193"/>
      <c r="B106" s="211"/>
      <c r="C106" s="211"/>
      <c r="D106" s="211"/>
      <c r="E106" s="211"/>
      <c r="F106" s="211"/>
      <c r="G106" s="211"/>
      <c r="H106" s="211"/>
      <c r="I106" s="211"/>
      <c r="J106" s="211"/>
      <c r="K106" s="72"/>
      <c r="L106" s="212"/>
      <c r="M106" s="212"/>
      <c r="N106" s="212"/>
      <c r="O106" s="212"/>
      <c r="P106" s="212"/>
      <c r="Q106" s="211"/>
      <c r="R106" s="211"/>
      <c r="S106" s="211"/>
      <c r="T106" s="211"/>
      <c r="U106" s="61"/>
      <c r="V106" s="61"/>
      <c r="W106" s="212"/>
      <c r="X106" s="212"/>
      <c r="Y106" s="193"/>
      <c r="Z106" s="193"/>
      <c r="AA106" s="653"/>
    </row>
    <row r="107" spans="1:27" ht="10.199999999999999" customHeight="1" x14ac:dyDescent="0.25">
      <c r="B107" s="67"/>
      <c r="C107" s="211"/>
      <c r="D107" s="211"/>
      <c r="E107" s="211"/>
      <c r="F107" s="211"/>
      <c r="G107" s="199"/>
      <c r="H107" s="200"/>
      <c r="I107" s="200"/>
      <c r="J107" s="200"/>
      <c r="K107" s="200"/>
      <c r="L107" s="200"/>
      <c r="M107" s="200"/>
      <c r="N107" s="200"/>
      <c r="O107" s="200"/>
      <c r="P107" s="200"/>
      <c r="Q107" s="212"/>
      <c r="R107" s="212"/>
      <c r="S107" s="212"/>
      <c r="T107" s="212"/>
      <c r="U107" s="212"/>
      <c r="V107" s="212"/>
      <c r="W107" s="212"/>
      <c r="X107" s="212"/>
      <c r="AA107" s="653"/>
    </row>
    <row r="108" spans="1:27" ht="10.199999999999999" customHeight="1" x14ac:dyDescent="0.25">
      <c r="B108" s="211"/>
      <c r="C108" s="211"/>
      <c r="D108" s="211"/>
      <c r="E108" s="211"/>
      <c r="F108" s="211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12"/>
      <c r="R108" s="212"/>
      <c r="S108" s="212"/>
      <c r="T108" s="212"/>
      <c r="U108" s="212"/>
      <c r="V108" s="212"/>
      <c r="W108" s="212"/>
      <c r="X108" s="212"/>
      <c r="AA108" s="653"/>
    </row>
    <row r="109" spans="1:27" ht="10.199999999999999" customHeight="1" x14ac:dyDescent="0.25"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AA109" s="653"/>
    </row>
    <row r="110" spans="1:27" ht="10.199999999999999" customHeight="1" x14ac:dyDescent="0.25">
      <c r="B110" s="204"/>
      <c r="C110" s="212"/>
      <c r="D110" s="212"/>
      <c r="E110" s="212"/>
      <c r="F110" s="212"/>
      <c r="G110" s="212"/>
      <c r="H110" s="61"/>
      <c r="I110" s="61"/>
      <c r="J110" s="211"/>
      <c r="K110" s="211"/>
      <c r="L110" s="211"/>
      <c r="M110" s="204"/>
      <c r="N110" s="212"/>
      <c r="O110" s="212"/>
      <c r="P110" s="212"/>
      <c r="Q110" s="61"/>
      <c r="R110" s="61"/>
      <c r="S110" s="61"/>
      <c r="T110" s="61"/>
      <c r="U110" s="112"/>
      <c r="V110" s="112"/>
      <c r="W110" s="212"/>
      <c r="X110" s="212"/>
      <c r="AA110" s="653"/>
    </row>
    <row r="111" spans="1:27" ht="10.199999999999999" customHeight="1" x14ac:dyDescent="0.25">
      <c r="B111" s="212"/>
      <c r="C111" s="212"/>
      <c r="D111" s="212"/>
      <c r="E111" s="212"/>
      <c r="F111" s="212"/>
      <c r="G111" s="212"/>
      <c r="H111" s="61"/>
      <c r="I111" s="61"/>
      <c r="J111" s="211"/>
      <c r="K111" s="211"/>
      <c r="L111" s="211"/>
      <c r="M111" s="212"/>
      <c r="N111" s="212"/>
      <c r="O111" s="212"/>
      <c r="P111" s="212"/>
      <c r="Q111" s="61"/>
      <c r="R111" s="61"/>
      <c r="S111" s="61"/>
      <c r="T111" s="61"/>
      <c r="U111" s="112"/>
      <c r="V111" s="112"/>
      <c r="W111" s="212"/>
      <c r="X111" s="212"/>
    </row>
    <row r="112" spans="1:27" ht="10.199999999999999" customHeight="1" x14ac:dyDescent="0.25">
      <c r="B112" s="68"/>
      <c r="C112" s="68"/>
      <c r="D112" s="68"/>
      <c r="E112" s="68"/>
      <c r="F112" s="69"/>
      <c r="G112" s="69"/>
      <c r="H112" s="69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</row>
    <row r="113" spans="2:24" ht="10.199999999999999" customHeight="1" x14ac:dyDescent="0.25">
      <c r="B113" s="204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04"/>
      <c r="N113" s="212"/>
      <c r="O113" s="212"/>
      <c r="P113" s="212"/>
      <c r="Q113" s="61"/>
      <c r="R113" s="61"/>
      <c r="S113" s="212"/>
      <c r="T113" s="212"/>
      <c r="U113" s="212"/>
      <c r="V113" s="212"/>
      <c r="W113" s="212"/>
      <c r="X113" s="212"/>
    </row>
    <row r="114" spans="2:24" ht="10.199999999999999" customHeight="1" x14ac:dyDescent="0.25"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2"/>
      <c r="N114" s="212"/>
      <c r="O114" s="212"/>
      <c r="P114" s="212"/>
      <c r="Q114" s="61"/>
      <c r="R114" s="61"/>
      <c r="S114" s="212"/>
      <c r="T114" s="212"/>
      <c r="U114" s="212"/>
      <c r="V114" s="212"/>
      <c r="W114" s="212"/>
      <c r="X114" s="212"/>
    </row>
    <row r="115" spans="2:24" ht="10.199999999999999" customHeight="1" x14ac:dyDescent="0.25">
      <c r="B115" s="68"/>
      <c r="C115" s="68"/>
      <c r="D115" s="68"/>
      <c r="E115" s="68"/>
      <c r="F115" s="69"/>
      <c r="G115" s="69"/>
      <c r="H115" s="69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</row>
    <row r="116" spans="2:24" ht="10.199999999999999" customHeight="1" x14ac:dyDescent="0.25">
      <c r="B116" s="212"/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</row>
    <row r="117" spans="2:24" ht="10.199999999999999" customHeight="1" x14ac:dyDescent="0.25"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</row>
    <row r="118" spans="2:24" ht="10.199999999999999" customHeight="1" x14ac:dyDescent="0.25"/>
    <row r="119" spans="2:24" ht="10.199999999999999" customHeight="1" x14ac:dyDescent="0.25"/>
    <row r="120" spans="2:24" ht="10.199999999999999" customHeight="1" x14ac:dyDescent="0.25"/>
    <row r="121" spans="2:24" ht="10.199999999999999" customHeight="1" x14ac:dyDescent="0.25"/>
    <row r="122" spans="2:24" ht="10.199999999999999" customHeight="1" x14ac:dyDescent="0.25"/>
    <row r="123" spans="2:24" ht="10.199999999999999" customHeight="1" x14ac:dyDescent="0.25"/>
    <row r="124" spans="2:24" ht="10.199999999999999" customHeight="1" x14ac:dyDescent="0.25"/>
    <row r="125" spans="2:24" ht="10.199999999999999" customHeight="1" x14ac:dyDescent="0.25"/>
    <row r="126" spans="2:24" ht="10.199999999999999" customHeight="1" x14ac:dyDescent="0.25"/>
    <row r="127" spans="2:24" ht="10.199999999999999" customHeight="1" x14ac:dyDescent="0.25"/>
    <row r="128" spans="2:24" ht="10.199999999999999" customHeight="1" x14ac:dyDescent="0.25"/>
    <row r="129" ht="10.199999999999999" customHeight="1" x14ac:dyDescent="0.25"/>
    <row r="130" ht="10.199999999999999" customHeight="1" x14ac:dyDescent="0.25"/>
    <row r="131" ht="10.199999999999999" customHeight="1" x14ac:dyDescent="0.25"/>
    <row r="132" ht="10.199999999999999" customHeight="1" x14ac:dyDescent="0.25"/>
    <row r="133" ht="10.199999999999999" customHeight="1" x14ac:dyDescent="0.25"/>
    <row r="134" ht="10.199999999999999" customHeight="1" x14ac:dyDescent="0.25"/>
    <row r="135" ht="10.199999999999999" customHeight="1" x14ac:dyDescent="0.25"/>
  </sheetData>
  <sheetProtection algorithmName="SHA-512" hashValue="DMC2ZHeieJsVpVl1ghTP4o2PcaIy9mEZ9zyHLNrst/ZxopajeU5LFGaq/WYHZIJvvUA6Owst33h8lThkAZsuKA==" saltValue="QgV7n14ldxWzXRI3uXXLnQ==" spinCount="100000" sheet="1" objects="1" scenarios="1" selectLockedCells="1"/>
  <mergeCells count="61">
    <mergeCell ref="AA1:AA110"/>
    <mergeCell ref="K60:X61"/>
    <mergeCell ref="E92:J93"/>
    <mergeCell ref="M92:R93"/>
    <mergeCell ref="K19:M20"/>
    <mergeCell ref="E84:J85"/>
    <mergeCell ref="M84:R85"/>
    <mergeCell ref="B21:X22"/>
    <mergeCell ref="B41:X42"/>
    <mergeCell ref="F24:H25"/>
    <mergeCell ref="J24:R25"/>
    <mergeCell ref="F27:H28"/>
    <mergeCell ref="J27:R28"/>
    <mergeCell ref="F30:H31"/>
    <mergeCell ref="J30:R31"/>
    <mergeCell ref="F33:H34"/>
    <mergeCell ref="B74:D75"/>
    <mergeCell ref="E74:J75"/>
    <mergeCell ref="J33:R34"/>
    <mergeCell ref="B90:D91"/>
    <mergeCell ref="E90:J91"/>
    <mergeCell ref="M90:R91"/>
    <mergeCell ref="M74:R75"/>
    <mergeCell ref="F36:H37"/>
    <mergeCell ref="J36:R37"/>
    <mergeCell ref="B39:X40"/>
    <mergeCell ref="T90:W91"/>
    <mergeCell ref="B82:D83"/>
    <mergeCell ref="E82:J83"/>
    <mergeCell ref="M82:R83"/>
    <mergeCell ref="T82:W83"/>
    <mergeCell ref="B2:C3"/>
    <mergeCell ref="E2:G3"/>
    <mergeCell ref="I2:S3"/>
    <mergeCell ref="V2:Y3"/>
    <mergeCell ref="B4:D4"/>
    <mergeCell ref="E4:G4"/>
    <mergeCell ref="I4:S4"/>
    <mergeCell ref="W4:Y5"/>
    <mergeCell ref="B7:Y8"/>
    <mergeCell ref="B9:Y10"/>
    <mergeCell ref="B11:Y12"/>
    <mergeCell ref="B19:J20"/>
    <mergeCell ref="N19:X20"/>
    <mergeCell ref="B13:Y14"/>
    <mergeCell ref="AB79:AC79"/>
    <mergeCell ref="B44:X45"/>
    <mergeCell ref="B48:X49"/>
    <mergeCell ref="B50:X51"/>
    <mergeCell ref="B53:X54"/>
    <mergeCell ref="B58:X59"/>
    <mergeCell ref="B60:G62"/>
    <mergeCell ref="B66:D67"/>
    <mergeCell ref="E66:J67"/>
    <mergeCell ref="E68:J69"/>
    <mergeCell ref="M66:R67"/>
    <mergeCell ref="M68:R69"/>
    <mergeCell ref="T66:W67"/>
    <mergeCell ref="T74:W75"/>
    <mergeCell ref="E76:J77"/>
    <mergeCell ref="M76:R77"/>
  </mergeCells>
  <dataValidations count="2">
    <dataValidation type="list" allowBlank="1" showInputMessage="1" showErrorMessage="1" prompt="Bitte wählen Sie die zutreffende Funktion aus." sqref="S94:V94" xr:uid="{00000000-0002-0000-1E00-000000000000}">
      <formula1>"Personalratsmitglied, Ersatzmitglied"</formula1>
    </dataValidation>
    <dataValidation type="list" allowBlank="1" showInputMessage="1" showErrorMessage="1" sqref="W94" xr:uid="{00000000-0002-0000-1E00-000001000000}">
      <formula1>"Personalratsmitglied, Ersatzmitglied"</formula1>
    </dataValidation>
  </dataValidations>
  <pageMargins left="0.7" right="0.7" top="0.78740157499999996" bottom="0.78740157499999996" header="0.3" footer="0.3"/>
  <pageSetup paperSize="9" scale="72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2">
    <tabColor theme="3" tint="0.39997558519241921"/>
  </sheetPr>
  <dimension ref="A1:AL149"/>
  <sheetViews>
    <sheetView showGridLines="0" zoomScaleNormal="100" workbookViewId="0">
      <selection activeCell="Q100" sqref="Q100:S101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652" t="s">
        <v>466</v>
      </c>
    </row>
    <row r="2" spans="1:27" ht="10.199999999999999" customHeight="1" x14ac:dyDescent="0.25">
      <c r="A2" s="212"/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280</v>
      </c>
      <c r="W2" s="530"/>
      <c r="X2" s="530"/>
      <c r="Y2" s="530"/>
      <c r="Z2" s="212"/>
      <c r="AA2" s="653"/>
    </row>
    <row r="3" spans="1:27" ht="10.199999999999999" customHeight="1" x14ac:dyDescent="0.25">
      <c r="A3" s="212"/>
      <c r="B3" s="663"/>
      <c r="C3" s="664"/>
      <c r="D3" s="212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Z3" s="212"/>
      <c r="AA3" s="653"/>
    </row>
    <row r="4" spans="1:27" ht="10.199999999999999" customHeight="1" x14ac:dyDescent="0.25">
      <c r="A4" s="212"/>
      <c r="B4" s="1015" t="s">
        <v>18</v>
      </c>
      <c r="C4" s="1015"/>
      <c r="D4" s="1015"/>
      <c r="E4" s="1016" t="s">
        <v>43</v>
      </c>
      <c r="F4" s="590"/>
      <c r="G4" s="590"/>
      <c r="I4" s="1089" t="s">
        <v>435</v>
      </c>
      <c r="J4" s="1090"/>
      <c r="K4" s="1090"/>
      <c r="L4" s="1090"/>
      <c r="M4" s="1090"/>
      <c r="N4" s="1090"/>
      <c r="O4" s="1090"/>
      <c r="P4" s="1090"/>
      <c r="Q4" s="1090"/>
      <c r="R4" s="1090"/>
      <c r="S4" s="1090"/>
      <c r="W4" s="1336" t="s">
        <v>182</v>
      </c>
      <c r="X4" s="1336"/>
      <c r="Y4" s="1336"/>
      <c r="Z4" s="212"/>
      <c r="AA4" s="653"/>
    </row>
    <row r="5" spans="1:27" ht="10.199999999999999" customHeight="1" x14ac:dyDescent="0.25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1336"/>
      <c r="X5" s="1336"/>
      <c r="Y5" s="1336"/>
      <c r="Z5" s="212"/>
      <c r="AA5" s="653"/>
    </row>
    <row r="6" spans="1:27" ht="10.199999999999999" customHeight="1" x14ac:dyDescent="0.25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653"/>
    </row>
    <row r="7" spans="1:27" ht="10.199999999999999" customHeight="1" x14ac:dyDescent="0.25">
      <c r="A7" s="212"/>
      <c r="B7" s="1091" t="s">
        <v>250</v>
      </c>
      <c r="C7" s="685"/>
      <c r="D7" s="685"/>
      <c r="E7" s="685"/>
      <c r="F7" s="685"/>
      <c r="G7" s="685"/>
      <c r="H7" s="685"/>
      <c r="I7" s="685"/>
      <c r="J7" s="685"/>
      <c r="K7" s="685"/>
      <c r="L7" s="685"/>
      <c r="M7" s="685"/>
      <c r="N7" s="685"/>
      <c r="O7" s="685"/>
      <c r="P7" s="685"/>
      <c r="Q7" s="685"/>
      <c r="R7" s="685"/>
      <c r="S7" s="685"/>
      <c r="T7" s="685"/>
      <c r="U7" s="685"/>
      <c r="V7" s="685"/>
      <c r="W7" s="685"/>
      <c r="X7" s="685"/>
      <c r="Y7" s="685"/>
      <c r="Z7" s="212"/>
      <c r="AA7" s="653"/>
    </row>
    <row r="8" spans="1:27" ht="10.199999999999999" customHeight="1" x14ac:dyDescent="0.25">
      <c r="A8" s="212"/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5"/>
      <c r="N8" s="685"/>
      <c r="O8" s="685"/>
      <c r="P8" s="685"/>
      <c r="Q8" s="685"/>
      <c r="R8" s="685"/>
      <c r="S8" s="685"/>
      <c r="T8" s="685"/>
      <c r="U8" s="685"/>
      <c r="V8" s="685"/>
      <c r="W8" s="685"/>
      <c r="X8" s="685"/>
      <c r="Y8" s="685"/>
      <c r="Z8" s="212"/>
      <c r="AA8" s="653"/>
    </row>
    <row r="9" spans="1:27" ht="10.199999999999999" customHeight="1" x14ac:dyDescent="0.25">
      <c r="A9" s="1091" t="s">
        <v>475</v>
      </c>
      <c r="B9" s="1091"/>
      <c r="C9" s="1091"/>
      <c r="D9" s="1091"/>
      <c r="E9" s="1091"/>
      <c r="F9" s="1091"/>
      <c r="G9" s="1091"/>
      <c r="H9" s="1091"/>
      <c r="I9" s="1091"/>
      <c r="J9" s="1091"/>
      <c r="K9" s="1091"/>
      <c r="L9" s="1091"/>
      <c r="M9" s="1091"/>
      <c r="N9" s="1091"/>
      <c r="O9" s="1091"/>
      <c r="P9" s="1091"/>
      <c r="Q9" s="1091"/>
      <c r="R9" s="1091"/>
      <c r="S9" s="1091"/>
      <c r="T9" s="1091"/>
      <c r="U9" s="1091"/>
      <c r="V9" s="1091"/>
      <c r="W9" s="1091"/>
      <c r="X9" s="1091"/>
      <c r="Y9" s="301"/>
      <c r="Z9" s="212"/>
      <c r="AA9" s="653"/>
    </row>
    <row r="10" spans="1:27" ht="9.6" customHeight="1" x14ac:dyDescent="0.25">
      <c r="A10" s="1091"/>
      <c r="B10" s="1091"/>
      <c r="C10" s="1091"/>
      <c r="D10" s="1091"/>
      <c r="E10" s="1091"/>
      <c r="F10" s="1091"/>
      <c r="G10" s="1091"/>
      <c r="H10" s="1091"/>
      <c r="I10" s="1091"/>
      <c r="J10" s="1091"/>
      <c r="K10" s="1091"/>
      <c r="L10" s="1091"/>
      <c r="M10" s="1091"/>
      <c r="N10" s="1091"/>
      <c r="O10" s="1091"/>
      <c r="P10" s="1091"/>
      <c r="Q10" s="1091"/>
      <c r="R10" s="1091"/>
      <c r="S10" s="1091"/>
      <c r="T10" s="1091"/>
      <c r="U10" s="1091"/>
      <c r="V10" s="1091"/>
      <c r="W10" s="1091"/>
      <c r="X10" s="1091"/>
      <c r="Y10" s="301"/>
      <c r="Z10" s="212"/>
      <c r="AA10" s="653"/>
    </row>
    <row r="11" spans="1:27" ht="10.199999999999999" customHeight="1" x14ac:dyDescent="0.25">
      <c r="A11" s="1092" t="s">
        <v>201</v>
      </c>
      <c r="B11" s="1392"/>
      <c r="C11" s="1392"/>
      <c r="D11" s="1392"/>
      <c r="E11" s="1392"/>
      <c r="F11" s="1392"/>
      <c r="G11" s="1392"/>
      <c r="H11" s="1392"/>
      <c r="I11" s="1392"/>
      <c r="J11" s="1392"/>
      <c r="K11" s="1392"/>
      <c r="L11" s="1392"/>
      <c r="M11" s="1392"/>
      <c r="N11" s="1392"/>
      <c r="O11" s="1392"/>
      <c r="P11" s="1392"/>
      <c r="Q11" s="1392"/>
      <c r="R11" s="1392"/>
      <c r="S11" s="1392"/>
      <c r="T11" s="1392"/>
      <c r="U11" s="1392"/>
      <c r="V11" s="1392"/>
      <c r="W11" s="1392"/>
      <c r="X11" s="1392"/>
      <c r="Y11" s="1392"/>
      <c r="Z11" s="54"/>
      <c r="AA11" s="653"/>
    </row>
    <row r="12" spans="1:27" ht="10.199999999999999" customHeight="1" x14ac:dyDescent="0.25">
      <c r="A12" s="1392"/>
      <c r="B12" s="1392"/>
      <c r="C12" s="1392"/>
      <c r="D12" s="1392"/>
      <c r="E12" s="1392"/>
      <c r="F12" s="1392"/>
      <c r="G12" s="1392"/>
      <c r="H12" s="1392"/>
      <c r="I12" s="1392"/>
      <c r="J12" s="1392"/>
      <c r="K12" s="1392"/>
      <c r="L12" s="1392"/>
      <c r="M12" s="1392"/>
      <c r="N12" s="1392"/>
      <c r="O12" s="1392"/>
      <c r="P12" s="1392"/>
      <c r="Q12" s="1392"/>
      <c r="R12" s="1392"/>
      <c r="S12" s="1392"/>
      <c r="T12" s="1392"/>
      <c r="U12" s="1392"/>
      <c r="V12" s="1392"/>
      <c r="W12" s="1392"/>
      <c r="X12" s="1392"/>
      <c r="Y12" s="1392"/>
      <c r="Z12" s="54"/>
      <c r="AA12" s="653"/>
    </row>
    <row r="13" spans="1:27" ht="10.199999999999999" customHeight="1" x14ac:dyDescent="0.25">
      <c r="A13" s="1092" t="s">
        <v>479</v>
      </c>
      <c r="B13" s="1392"/>
      <c r="C13" s="1392"/>
      <c r="D13" s="1392"/>
      <c r="E13" s="1392"/>
      <c r="F13" s="1392"/>
      <c r="G13" s="1392"/>
      <c r="H13" s="1392"/>
      <c r="I13" s="1392"/>
      <c r="J13" s="1392"/>
      <c r="K13" s="1392"/>
      <c r="L13" s="1392"/>
      <c r="M13" s="1392"/>
      <c r="N13" s="1392"/>
      <c r="O13" s="1392"/>
      <c r="P13" s="1392"/>
      <c r="Q13" s="1392"/>
      <c r="R13" s="1392"/>
      <c r="S13" s="1392"/>
      <c r="T13" s="1392"/>
      <c r="U13" s="1392"/>
      <c r="V13" s="1392"/>
      <c r="W13" s="1392"/>
      <c r="X13" s="1392"/>
      <c r="Y13" s="1392"/>
      <c r="Z13" s="54"/>
      <c r="AA13" s="653"/>
    </row>
    <row r="14" spans="1:27" ht="10.199999999999999" customHeight="1" x14ac:dyDescent="0.25">
      <c r="A14" s="1392"/>
      <c r="B14" s="1392"/>
      <c r="C14" s="1392"/>
      <c r="D14" s="1392"/>
      <c r="E14" s="1392"/>
      <c r="F14" s="1392"/>
      <c r="G14" s="1392"/>
      <c r="H14" s="1392"/>
      <c r="I14" s="1392"/>
      <c r="J14" s="1392"/>
      <c r="K14" s="1392"/>
      <c r="L14" s="1392"/>
      <c r="M14" s="1392"/>
      <c r="N14" s="1392"/>
      <c r="O14" s="1392"/>
      <c r="P14" s="1392"/>
      <c r="Q14" s="1392"/>
      <c r="R14" s="1392"/>
      <c r="S14" s="1392"/>
      <c r="T14" s="1392"/>
      <c r="U14" s="1392"/>
      <c r="V14" s="1392"/>
      <c r="W14" s="1392"/>
      <c r="X14" s="1392"/>
      <c r="Y14" s="1392"/>
      <c r="Z14" s="54"/>
      <c r="AA14" s="653"/>
    </row>
    <row r="15" spans="1:27" ht="10.199999999999999" customHeight="1" x14ac:dyDescent="0.25">
      <c r="A15" s="212"/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203"/>
      <c r="Z15" s="54"/>
      <c r="AA15" s="653"/>
    </row>
    <row r="16" spans="1:27" ht="10.199999999999999" customHeight="1" x14ac:dyDescent="0.25">
      <c r="A16" s="212"/>
      <c r="Y16" s="212"/>
      <c r="Z16" s="212"/>
      <c r="AA16" s="653"/>
    </row>
    <row r="17" spans="1:29" ht="10.199999999999999" customHeight="1" x14ac:dyDescent="0.25">
      <c r="A17" s="212"/>
      <c r="B17" s="696" t="s">
        <v>287</v>
      </c>
      <c r="C17" s="510"/>
      <c r="D17" s="510"/>
      <c r="E17" s="510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15"/>
      <c r="Z17" s="58"/>
      <c r="AA17" s="653"/>
    </row>
    <row r="18" spans="1:29" ht="10.199999999999999" customHeight="1" x14ac:dyDescent="0.25">
      <c r="A18" s="212"/>
      <c r="B18" s="510"/>
      <c r="C18" s="510"/>
      <c r="D18" s="510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15"/>
      <c r="Z18" s="15"/>
      <c r="AA18" s="653"/>
    </row>
    <row r="19" spans="1:29" ht="10.199999999999999" customHeight="1" x14ac:dyDescent="0.25">
      <c r="A19" s="15"/>
      <c r="B19" s="696" t="s">
        <v>288</v>
      </c>
      <c r="C19" s="693"/>
      <c r="D19" s="693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15"/>
      <c r="Z19" s="15"/>
      <c r="AA19" s="653"/>
    </row>
    <row r="20" spans="1:29" ht="10.199999999999999" customHeight="1" x14ac:dyDescent="0.25">
      <c r="A20" s="15"/>
      <c r="B20" s="693"/>
      <c r="C20" s="693"/>
      <c r="D20" s="693"/>
      <c r="E20" s="693"/>
      <c r="F20" s="693"/>
      <c r="G20" s="693"/>
      <c r="H20" s="693"/>
      <c r="I20" s="693"/>
      <c r="J20" s="693"/>
      <c r="K20" s="693"/>
      <c r="L20" s="693"/>
      <c r="M20" s="693"/>
      <c r="N20" s="693"/>
      <c r="O20" s="693"/>
      <c r="P20" s="693"/>
      <c r="Q20" s="693"/>
      <c r="R20" s="693"/>
      <c r="S20" s="693"/>
      <c r="T20" s="693"/>
      <c r="U20" s="693"/>
      <c r="V20" s="693"/>
      <c r="W20" s="693"/>
      <c r="X20" s="693"/>
      <c r="Y20" s="15"/>
      <c r="Z20" s="15"/>
      <c r="AA20" s="653"/>
    </row>
    <row r="21" spans="1:29" ht="10.199999999999999" customHeight="1" x14ac:dyDescent="0.25">
      <c r="A21" s="15"/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15"/>
      <c r="Z21" s="15"/>
      <c r="AA21" s="653"/>
    </row>
    <row r="22" spans="1:29" ht="10.199999999999999" customHeight="1" x14ac:dyDescent="0.25">
      <c r="A22" s="15"/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11"/>
      <c r="Z22" s="15"/>
      <c r="AA22" s="653"/>
    </row>
    <row r="23" spans="1:29" ht="10.199999999999999" customHeight="1" x14ac:dyDescent="0.25">
      <c r="A23" s="212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211"/>
      <c r="Z23" s="15"/>
      <c r="AA23" s="653"/>
    </row>
    <row r="24" spans="1:29" ht="10.199999999999999" customHeight="1" x14ac:dyDescent="0.4">
      <c r="A24" s="59"/>
      <c r="B24" s="208"/>
      <c r="C24" s="217"/>
      <c r="D24" s="217"/>
      <c r="E24" s="217"/>
      <c r="F24" s="232"/>
      <c r="G24" s="233"/>
      <c r="H24" s="233"/>
      <c r="I24" s="210"/>
      <c r="J24" s="206"/>
      <c r="K24" s="211"/>
      <c r="L24" s="211"/>
      <c r="M24" s="211"/>
      <c r="N24" s="211"/>
      <c r="O24" s="211"/>
      <c r="P24" s="211"/>
      <c r="Q24" s="211"/>
      <c r="R24" s="211"/>
      <c r="S24" s="210"/>
      <c r="T24" s="211"/>
      <c r="U24" s="211"/>
      <c r="V24" s="211"/>
      <c r="W24" s="211"/>
      <c r="X24" s="211"/>
      <c r="Y24" s="211"/>
      <c r="Z24" s="15"/>
      <c r="AA24" s="653"/>
    </row>
    <row r="25" spans="1:29" ht="10.199999999999999" customHeight="1" x14ac:dyDescent="0.25">
      <c r="A25" s="59"/>
      <c r="C25" s="1383"/>
      <c r="D25" s="577"/>
      <c r="E25" s="1384"/>
      <c r="F25" s="1248" t="s">
        <v>296</v>
      </c>
      <c r="G25" s="1249"/>
      <c r="H25" s="1250"/>
      <c r="I25" s="1096" t="s">
        <v>297</v>
      </c>
      <c r="J25" s="1387"/>
      <c r="K25" s="1388"/>
      <c r="L25" s="1248" t="s">
        <v>298</v>
      </c>
      <c r="M25" s="1249"/>
      <c r="N25" s="1250"/>
      <c r="O25" s="1096" t="s">
        <v>297</v>
      </c>
      <c r="P25" s="1387"/>
      <c r="Q25" s="1388"/>
      <c r="R25" s="1248" t="s">
        <v>299</v>
      </c>
      <c r="S25" s="1249"/>
      <c r="T25" s="1250"/>
      <c r="U25" s="1096" t="s">
        <v>297</v>
      </c>
      <c r="V25" s="1387"/>
      <c r="W25" s="1388"/>
      <c r="X25" s="211"/>
      <c r="Y25" s="211"/>
      <c r="Z25" s="15"/>
      <c r="AA25" s="653"/>
    </row>
    <row r="26" spans="1:29" ht="10.199999999999999" customHeight="1" x14ac:dyDescent="0.25">
      <c r="A26" s="59"/>
      <c r="C26" s="1385"/>
      <c r="D26" s="627"/>
      <c r="E26" s="1386"/>
      <c r="F26" s="1254"/>
      <c r="G26" s="1255"/>
      <c r="H26" s="1256"/>
      <c r="I26" s="1389"/>
      <c r="J26" s="1390"/>
      <c r="K26" s="1391"/>
      <c r="L26" s="1254"/>
      <c r="M26" s="1255"/>
      <c r="N26" s="1256"/>
      <c r="O26" s="1389"/>
      <c r="P26" s="1390"/>
      <c r="Q26" s="1391"/>
      <c r="R26" s="1254"/>
      <c r="S26" s="1255"/>
      <c r="T26" s="1256"/>
      <c r="U26" s="1389"/>
      <c r="V26" s="1390"/>
      <c r="W26" s="1391"/>
      <c r="X26" s="211"/>
      <c r="Y26" s="211"/>
      <c r="Z26" s="15"/>
      <c r="AA26" s="653"/>
    </row>
    <row r="27" spans="1:29" ht="10.199999999999999" customHeight="1" x14ac:dyDescent="0.25">
      <c r="A27" s="59"/>
      <c r="B27" s="212"/>
      <c r="C27" s="1096" t="s">
        <v>291</v>
      </c>
      <c r="D27" s="1387"/>
      <c r="E27" s="1388"/>
      <c r="F27" s="1399">
        <f>('Formular 13b_1'!M66)</f>
        <v>0</v>
      </c>
      <c r="G27" s="1400"/>
      <c r="H27" s="1401"/>
      <c r="I27" s="1393">
        <f>RANK(F27,($F$27:$F$35,$L27:$L$35,$R$27:$R$35))</f>
        <v>1</v>
      </c>
      <c r="J27" s="1394"/>
      <c r="K27" s="1395"/>
      <c r="L27" s="1368">
        <f>('Formular 13b_1'!M74)</f>
        <v>0</v>
      </c>
      <c r="M27" s="1369"/>
      <c r="N27" s="1370"/>
      <c r="O27" s="1362">
        <f>RANK(L27,($F$27:$F$35,$L27:$L$35,$R$27:$R$35))</f>
        <v>1</v>
      </c>
      <c r="P27" s="1363"/>
      <c r="Q27" s="1364"/>
      <c r="R27" s="1368">
        <f>('Formular 13b_1'!M82)</f>
        <v>0</v>
      </c>
      <c r="S27" s="1369"/>
      <c r="T27" s="1370"/>
      <c r="U27" s="1362">
        <f>RANK(R27,($F$27:$F$35,$L27:$L$35,$R$27:$R$35))</f>
        <v>1</v>
      </c>
      <c r="V27" s="1363"/>
      <c r="W27" s="1364"/>
      <c r="X27" s="211"/>
      <c r="Y27" s="211"/>
      <c r="Z27" s="15"/>
      <c r="AA27" s="653"/>
    </row>
    <row r="28" spans="1:29" ht="10.199999999999999" customHeight="1" x14ac:dyDescent="0.25">
      <c r="A28" s="59"/>
      <c r="B28" s="59"/>
      <c r="C28" s="1389"/>
      <c r="D28" s="1390"/>
      <c r="E28" s="1391"/>
      <c r="F28" s="1402"/>
      <c r="G28" s="1403"/>
      <c r="H28" s="1404"/>
      <c r="I28" s="1396"/>
      <c r="J28" s="1397"/>
      <c r="K28" s="1398"/>
      <c r="L28" s="1371"/>
      <c r="M28" s="1372"/>
      <c r="N28" s="1373"/>
      <c r="O28" s="1365"/>
      <c r="P28" s="1366"/>
      <c r="Q28" s="1367"/>
      <c r="R28" s="1371"/>
      <c r="S28" s="1372"/>
      <c r="T28" s="1373"/>
      <c r="U28" s="1365"/>
      <c r="V28" s="1366"/>
      <c r="W28" s="1367"/>
      <c r="X28" s="211"/>
      <c r="Y28" s="211"/>
      <c r="Z28" s="15"/>
      <c r="AA28" s="653"/>
    </row>
    <row r="29" spans="1:29" ht="10.199999999999999" customHeight="1" x14ac:dyDescent="0.25">
      <c r="A29" s="59"/>
      <c r="B29" s="59"/>
      <c r="C29" s="1096" t="s">
        <v>292</v>
      </c>
      <c r="D29" s="1387"/>
      <c r="E29" s="1388"/>
      <c r="F29" s="1399">
        <f>F27/2</f>
        <v>0</v>
      </c>
      <c r="G29" s="1400"/>
      <c r="H29" s="1401"/>
      <c r="I29" s="1393">
        <f>RANK(F29,($F$27:$F$35,$L27:$L$35,$R$27:$R$35))</f>
        <v>1</v>
      </c>
      <c r="J29" s="1394"/>
      <c r="K29" s="1395"/>
      <c r="L29" s="1368">
        <f>L27/2</f>
        <v>0</v>
      </c>
      <c r="M29" s="1369"/>
      <c r="N29" s="1370"/>
      <c r="O29" s="1362">
        <f>RANK(L29,($F$27:$F$35,$L27:$L$35,$R$27:$R$35))</f>
        <v>1</v>
      </c>
      <c r="P29" s="1363"/>
      <c r="Q29" s="1364"/>
      <c r="R29" s="1368">
        <f>R27/2</f>
        <v>0</v>
      </c>
      <c r="S29" s="1369"/>
      <c r="T29" s="1370"/>
      <c r="U29" s="1362">
        <f>RANK(R29,($F$27:$F$35,$L27:$L$35,$R$27:$R$35))</f>
        <v>1</v>
      </c>
      <c r="V29" s="1363"/>
      <c r="W29" s="1364"/>
      <c r="X29" s="211"/>
      <c r="Y29" s="211"/>
      <c r="Z29" s="15"/>
      <c r="AA29" s="653"/>
    </row>
    <row r="30" spans="1:29" ht="10.199999999999999" customHeight="1" x14ac:dyDescent="0.25">
      <c r="A30" s="59"/>
      <c r="B30" s="59"/>
      <c r="C30" s="1389"/>
      <c r="D30" s="1390"/>
      <c r="E30" s="1391"/>
      <c r="F30" s="1402"/>
      <c r="G30" s="1403"/>
      <c r="H30" s="1404"/>
      <c r="I30" s="1396"/>
      <c r="J30" s="1397"/>
      <c r="K30" s="1398"/>
      <c r="L30" s="1371"/>
      <c r="M30" s="1372"/>
      <c r="N30" s="1373"/>
      <c r="O30" s="1365"/>
      <c r="P30" s="1366"/>
      <c r="Q30" s="1367"/>
      <c r="R30" s="1371"/>
      <c r="S30" s="1372"/>
      <c r="T30" s="1373"/>
      <c r="U30" s="1365"/>
      <c r="V30" s="1366"/>
      <c r="W30" s="1367"/>
      <c r="X30" s="211"/>
      <c r="Y30" s="211"/>
      <c r="Z30" s="15"/>
      <c r="AA30" s="653"/>
    </row>
    <row r="31" spans="1:29" ht="10.199999999999999" customHeight="1" x14ac:dyDescent="0.25">
      <c r="A31" s="59"/>
      <c r="B31" s="59"/>
      <c r="C31" s="1096" t="s">
        <v>293</v>
      </c>
      <c r="D31" s="1387"/>
      <c r="E31" s="1388"/>
      <c r="F31" s="1399">
        <f>F27/3</f>
        <v>0</v>
      </c>
      <c r="G31" s="1400"/>
      <c r="H31" s="1401"/>
      <c r="I31" s="1393">
        <f>RANK(F31,($F$27:$F$35,$L27:$L$35,$R$27:$R$35))</f>
        <v>1</v>
      </c>
      <c r="J31" s="1394"/>
      <c r="K31" s="1395"/>
      <c r="L31" s="1368">
        <f>L27/3</f>
        <v>0</v>
      </c>
      <c r="M31" s="1369"/>
      <c r="N31" s="1370"/>
      <c r="O31" s="1362">
        <f>RANK(L31,($F$27:$F$35,$L27:$L$35,$R$27:$R$35))</f>
        <v>1</v>
      </c>
      <c r="P31" s="1363"/>
      <c r="Q31" s="1364"/>
      <c r="R31" s="1368">
        <f>R27/3</f>
        <v>0</v>
      </c>
      <c r="S31" s="1369"/>
      <c r="T31" s="1370"/>
      <c r="U31" s="1362">
        <f>RANK(R31,($F$27:$F$35,$L27:$L$35,$R$27:$R$35))</f>
        <v>1</v>
      </c>
      <c r="V31" s="1363"/>
      <c r="W31" s="1364"/>
      <c r="X31" s="211"/>
      <c r="Y31" s="211"/>
      <c r="Z31" s="15"/>
      <c r="AA31" s="653"/>
    </row>
    <row r="32" spans="1:29" ht="10.199999999999999" customHeight="1" x14ac:dyDescent="0.25">
      <c r="A32" s="59"/>
      <c r="B32" s="59"/>
      <c r="C32" s="1389"/>
      <c r="D32" s="1390"/>
      <c r="E32" s="1391"/>
      <c r="F32" s="1402"/>
      <c r="G32" s="1403"/>
      <c r="H32" s="1404"/>
      <c r="I32" s="1396"/>
      <c r="J32" s="1397"/>
      <c r="K32" s="1398"/>
      <c r="L32" s="1371"/>
      <c r="M32" s="1372"/>
      <c r="N32" s="1373"/>
      <c r="O32" s="1365"/>
      <c r="P32" s="1366"/>
      <c r="Q32" s="1367"/>
      <c r="R32" s="1371"/>
      <c r="S32" s="1372"/>
      <c r="T32" s="1373"/>
      <c r="U32" s="1365"/>
      <c r="V32" s="1366"/>
      <c r="W32" s="1367"/>
      <c r="X32" s="211"/>
      <c r="Y32" s="211"/>
      <c r="Z32" s="15"/>
      <c r="AA32" s="653"/>
      <c r="AB32" s="207"/>
      <c r="AC32" s="207"/>
    </row>
    <row r="33" spans="1:27" ht="10.199999999999999" customHeight="1" x14ac:dyDescent="0.25">
      <c r="A33" s="59"/>
      <c r="B33" s="59"/>
      <c r="C33" s="1096" t="s">
        <v>294</v>
      </c>
      <c r="D33" s="1387"/>
      <c r="E33" s="1388"/>
      <c r="F33" s="1399">
        <f>F27/4</f>
        <v>0</v>
      </c>
      <c r="G33" s="1400"/>
      <c r="H33" s="1401"/>
      <c r="I33" s="1393">
        <f>RANK(F33,($F$27:$F$35,$L27:$L$35,$R$27:$R$35))</f>
        <v>1</v>
      </c>
      <c r="J33" s="1394"/>
      <c r="K33" s="1395"/>
      <c r="L33" s="1368">
        <f>L27/4</f>
        <v>0</v>
      </c>
      <c r="M33" s="1369"/>
      <c r="N33" s="1370"/>
      <c r="O33" s="1362">
        <f>RANK(L33,($F$27:$F$35,$L27:$L$35,$R$27:$R$35))</f>
        <v>1</v>
      </c>
      <c r="P33" s="1363"/>
      <c r="Q33" s="1364"/>
      <c r="R33" s="1368">
        <f>R27/4</f>
        <v>0</v>
      </c>
      <c r="S33" s="1369"/>
      <c r="T33" s="1370"/>
      <c r="U33" s="1362">
        <f>RANK(R33,($F$27:$F$35,$L27:$L$35,$R$27:$R$35))</f>
        <v>1</v>
      </c>
      <c r="V33" s="1363"/>
      <c r="W33" s="1364"/>
      <c r="X33" s="211"/>
      <c r="Y33" s="211"/>
      <c r="Z33" s="15"/>
      <c r="AA33" s="653"/>
    </row>
    <row r="34" spans="1:27" ht="10.199999999999999" customHeight="1" x14ac:dyDescent="0.25">
      <c r="A34" s="59"/>
      <c r="B34" s="59"/>
      <c r="C34" s="1389"/>
      <c r="D34" s="1390"/>
      <c r="E34" s="1391"/>
      <c r="F34" s="1402"/>
      <c r="G34" s="1403"/>
      <c r="H34" s="1404"/>
      <c r="I34" s="1396"/>
      <c r="J34" s="1397"/>
      <c r="K34" s="1398"/>
      <c r="L34" s="1371"/>
      <c r="M34" s="1372"/>
      <c r="N34" s="1373"/>
      <c r="O34" s="1365"/>
      <c r="P34" s="1366"/>
      <c r="Q34" s="1367"/>
      <c r="R34" s="1371"/>
      <c r="S34" s="1372"/>
      <c r="T34" s="1373"/>
      <c r="U34" s="1365"/>
      <c r="V34" s="1366"/>
      <c r="W34" s="1367"/>
      <c r="X34" s="211"/>
      <c r="Y34" s="211"/>
      <c r="Z34" s="15"/>
      <c r="AA34" s="653"/>
    </row>
    <row r="35" spans="1:27" ht="10.199999999999999" customHeight="1" x14ac:dyDescent="0.25">
      <c r="A35" s="59"/>
      <c r="B35" s="59"/>
      <c r="C35" s="1096" t="s">
        <v>295</v>
      </c>
      <c r="D35" s="1387"/>
      <c r="E35" s="1388"/>
      <c r="F35" s="1399">
        <f>F27/5</f>
        <v>0</v>
      </c>
      <c r="G35" s="1405"/>
      <c r="H35" s="1406"/>
      <c r="I35" s="1393">
        <f>RANK(F35,($F$27:$F$35,$L27:$L$35,$R$27:$R$35))</f>
        <v>1</v>
      </c>
      <c r="J35" s="1394"/>
      <c r="K35" s="1395"/>
      <c r="L35" s="1368">
        <f>L27/5</f>
        <v>0</v>
      </c>
      <c r="M35" s="1374"/>
      <c r="N35" s="1375"/>
      <c r="O35" s="1362">
        <f>RANK(L35,($F$27:$F$35,$L27:$L$35,$R$27:$R$35))</f>
        <v>1</v>
      </c>
      <c r="P35" s="1363"/>
      <c r="Q35" s="1364"/>
      <c r="R35" s="1368">
        <f>R27/5</f>
        <v>0</v>
      </c>
      <c r="S35" s="1374"/>
      <c r="T35" s="1375"/>
      <c r="U35" s="1362">
        <f>RANK(R35,($F$27:$F$35,$L27:$L$35,$R$27:$R$35))</f>
        <v>1</v>
      </c>
      <c r="V35" s="1363"/>
      <c r="W35" s="1364"/>
      <c r="X35" s="211"/>
      <c r="Y35" s="211"/>
      <c r="Z35" s="15"/>
      <c r="AA35" s="653"/>
    </row>
    <row r="36" spans="1:27" ht="10.199999999999999" customHeight="1" x14ac:dyDescent="0.25">
      <c r="A36" s="59"/>
      <c r="B36" s="59"/>
      <c r="C36" s="1389"/>
      <c r="D36" s="1390"/>
      <c r="E36" s="1391"/>
      <c r="F36" s="1407"/>
      <c r="G36" s="1408"/>
      <c r="H36" s="1409"/>
      <c r="I36" s="1396"/>
      <c r="J36" s="1397"/>
      <c r="K36" s="1398"/>
      <c r="L36" s="1376"/>
      <c r="M36" s="1377"/>
      <c r="N36" s="1378"/>
      <c r="O36" s="1365"/>
      <c r="P36" s="1366"/>
      <c r="Q36" s="1367"/>
      <c r="R36" s="1376"/>
      <c r="S36" s="1377"/>
      <c r="T36" s="1378"/>
      <c r="U36" s="1365"/>
      <c r="V36" s="1366"/>
      <c r="W36" s="1367"/>
      <c r="X36" s="211"/>
      <c r="Y36" s="239"/>
      <c r="Z36" s="15"/>
      <c r="AA36" s="653"/>
    </row>
    <row r="37" spans="1:27" ht="10.199999999999999" customHeight="1" x14ac:dyDescent="0.35">
      <c r="A37" s="59"/>
      <c r="B37" s="59"/>
      <c r="C37" s="206"/>
      <c r="D37" s="209"/>
      <c r="E37" s="212"/>
      <c r="F37" s="56"/>
      <c r="G37" s="56"/>
      <c r="H37" s="56"/>
      <c r="I37" s="210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5"/>
      <c r="X37" s="211"/>
      <c r="Y37" s="239"/>
      <c r="Z37" s="15"/>
      <c r="AA37" s="653"/>
    </row>
    <row r="38" spans="1:27" ht="10.199999999999999" customHeight="1" x14ac:dyDescent="0.25">
      <c r="A38" s="59"/>
      <c r="B38" s="59"/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02"/>
      <c r="O38" s="211"/>
      <c r="P38" s="211"/>
      <c r="Q38" s="211"/>
      <c r="R38" s="211"/>
      <c r="S38" s="211"/>
      <c r="T38" s="211"/>
      <c r="U38" s="211"/>
      <c r="V38" s="211"/>
      <c r="W38" s="15"/>
      <c r="X38" s="211"/>
      <c r="Y38" s="211"/>
      <c r="Z38" s="15"/>
      <c r="AA38" s="653"/>
    </row>
    <row r="39" spans="1:27" ht="10.199999999999999" customHeight="1" x14ac:dyDescent="0.25">
      <c r="A39" s="59"/>
      <c r="B39" s="696" t="s">
        <v>300</v>
      </c>
      <c r="C39" s="510"/>
      <c r="D39" s="510"/>
      <c r="E39" s="725" t="str">
        <f>('Formular 11a'!F70)</f>
        <v/>
      </c>
      <c r="F39" s="725"/>
      <c r="G39" s="693" t="s">
        <v>301</v>
      </c>
      <c r="H39" s="693"/>
      <c r="I39" s="693"/>
      <c r="J39" s="693"/>
      <c r="K39" s="693"/>
      <c r="L39" s="693"/>
      <c r="M39" s="693"/>
      <c r="N39" s="503"/>
      <c r="O39" s="696" t="s">
        <v>302</v>
      </c>
      <c r="P39" s="510"/>
      <c r="Q39" s="510"/>
      <c r="R39" s="510"/>
      <c r="S39" s="510"/>
      <c r="T39" s="510"/>
      <c r="U39" s="510"/>
      <c r="V39" s="510"/>
      <c r="W39" s="510"/>
      <c r="X39" s="503"/>
      <c r="Y39" s="239"/>
      <c r="Z39" s="15"/>
      <c r="AA39" s="653"/>
    </row>
    <row r="40" spans="1:27" ht="10.199999999999999" customHeight="1" x14ac:dyDescent="0.25">
      <c r="A40" s="59"/>
      <c r="B40" s="510"/>
      <c r="C40" s="510"/>
      <c r="D40" s="510"/>
      <c r="E40" s="727"/>
      <c r="F40" s="727"/>
      <c r="G40" s="693"/>
      <c r="H40" s="693"/>
      <c r="I40" s="693"/>
      <c r="J40" s="693"/>
      <c r="K40" s="693"/>
      <c r="L40" s="693"/>
      <c r="M40" s="693"/>
      <c r="N40" s="503"/>
      <c r="O40" s="510"/>
      <c r="P40" s="510"/>
      <c r="Q40" s="510"/>
      <c r="R40" s="510"/>
      <c r="S40" s="510"/>
      <c r="T40" s="510"/>
      <c r="U40" s="510"/>
      <c r="V40" s="510"/>
      <c r="W40" s="510"/>
      <c r="X40" s="503"/>
      <c r="Y40" s="211"/>
      <c r="Z40" s="15"/>
      <c r="AA40" s="653"/>
    </row>
    <row r="41" spans="1:27" ht="10.199999999999999" customHeight="1" x14ac:dyDescent="0.25">
      <c r="A41" s="59"/>
      <c r="B41" s="234"/>
      <c r="C41" s="234"/>
      <c r="D41" s="234"/>
      <c r="E41" s="215"/>
      <c r="F41" s="215"/>
      <c r="G41" s="235"/>
      <c r="H41" s="235"/>
      <c r="I41" s="235"/>
      <c r="J41" s="235"/>
      <c r="K41" s="235"/>
      <c r="L41" s="235"/>
      <c r="M41" s="235"/>
      <c r="N41" s="233"/>
      <c r="O41" s="234"/>
      <c r="P41" s="234"/>
      <c r="Q41" s="234"/>
      <c r="R41" s="234"/>
      <c r="S41" s="234"/>
      <c r="T41" s="234"/>
      <c r="U41" s="234"/>
      <c r="V41" s="234"/>
      <c r="W41" s="234"/>
      <c r="X41" s="233"/>
      <c r="Y41" s="211"/>
      <c r="Z41" s="15"/>
      <c r="AA41" s="653"/>
    </row>
    <row r="42" spans="1:27" ht="10.199999999999999" customHeight="1" x14ac:dyDescent="0.25">
      <c r="A42" s="59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1"/>
      <c r="Z42" s="15"/>
      <c r="AA42" s="653"/>
    </row>
    <row r="43" spans="1:27" ht="10.199999999999999" customHeight="1" x14ac:dyDescent="0.35">
      <c r="A43" s="59"/>
      <c r="B43" s="939" t="s">
        <v>306</v>
      </c>
      <c r="C43" s="503"/>
      <c r="D43" s="503"/>
      <c r="E43" s="589" t="str">
        <f>IF('Formular 11b'!H22="","",'Formular 11b'!H22)</f>
        <v/>
      </c>
      <c r="F43" s="589"/>
      <c r="G43" s="589"/>
      <c r="H43" s="589"/>
      <c r="I43" s="589"/>
      <c r="J43" s="696" t="s">
        <v>303</v>
      </c>
      <c r="K43" s="510"/>
      <c r="L43" s="510"/>
      <c r="M43" s="1026">
        <f>COUNTIFS(I27:I35,"&lt;="&amp;E39)</f>
        <v>0</v>
      </c>
      <c r="N43" s="1026"/>
      <c r="O43" s="696" t="s">
        <v>304</v>
      </c>
      <c r="P43" s="510"/>
      <c r="Q43" s="237"/>
      <c r="R43" s="212"/>
      <c r="S43" s="242"/>
      <c r="T43" s="212"/>
      <c r="U43" s="212"/>
      <c r="V43" s="212"/>
      <c r="W43" s="212"/>
      <c r="X43" s="212"/>
      <c r="Y43" s="211"/>
      <c r="Z43" s="15"/>
      <c r="AA43" s="653"/>
    </row>
    <row r="44" spans="1:27" ht="10.199999999999999" customHeight="1" x14ac:dyDescent="0.35">
      <c r="A44" s="59"/>
      <c r="B44" s="503"/>
      <c r="C44" s="503"/>
      <c r="D44" s="503"/>
      <c r="E44" s="878"/>
      <c r="F44" s="878"/>
      <c r="G44" s="878"/>
      <c r="H44" s="878"/>
      <c r="I44" s="878"/>
      <c r="J44" s="510"/>
      <c r="K44" s="510"/>
      <c r="L44" s="510"/>
      <c r="M44" s="1361"/>
      <c r="N44" s="1361"/>
      <c r="O44" s="510"/>
      <c r="P44" s="510"/>
      <c r="Q44" s="237"/>
      <c r="R44" s="212"/>
      <c r="S44" s="212"/>
      <c r="T44" s="212"/>
      <c r="U44" s="212"/>
      <c r="V44" s="212"/>
      <c r="W44" s="212"/>
      <c r="X44" s="212"/>
      <c r="Y44" s="211"/>
      <c r="Z44" s="15"/>
      <c r="AA44" s="653"/>
    </row>
    <row r="45" spans="1:27" ht="10.199999999999999" customHeight="1" x14ac:dyDescent="0.25">
      <c r="A45" s="59"/>
      <c r="B45" s="212"/>
      <c r="C45" s="212"/>
      <c r="D45" s="212"/>
      <c r="E45" s="1359" t="s">
        <v>241</v>
      </c>
      <c r="F45" s="1226"/>
      <c r="G45" s="1226"/>
      <c r="H45" s="1226"/>
      <c r="I45" s="1226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1"/>
      <c r="Z45" s="15"/>
      <c r="AA45" s="653"/>
    </row>
    <row r="46" spans="1:27" ht="9.6" customHeight="1" x14ac:dyDescent="0.25">
      <c r="A46" s="59"/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1"/>
      <c r="Z46" s="15"/>
      <c r="AA46" s="653"/>
    </row>
    <row r="47" spans="1:27" ht="10.199999999999999" customHeight="1" x14ac:dyDescent="0.35">
      <c r="A47" s="59"/>
      <c r="B47" s="939" t="s">
        <v>307</v>
      </c>
      <c r="C47" s="503"/>
      <c r="D47" s="503"/>
      <c r="E47" s="589" t="str">
        <f>IF('Formular 11b'!H47="","",'Formular 11b'!H47)</f>
        <v/>
      </c>
      <c r="F47" s="589"/>
      <c r="G47" s="589"/>
      <c r="H47" s="589"/>
      <c r="I47" s="589"/>
      <c r="J47" s="696" t="s">
        <v>303</v>
      </c>
      <c r="K47" s="510"/>
      <c r="L47" s="510"/>
      <c r="M47" s="575">
        <f>COUNTIFS(O27:O35,"&lt;="&amp;E39)</f>
        <v>0</v>
      </c>
      <c r="N47" s="575"/>
      <c r="O47" s="696" t="s">
        <v>304</v>
      </c>
      <c r="P47" s="510"/>
      <c r="Q47" s="209"/>
      <c r="R47" s="209"/>
      <c r="S47" s="209"/>
      <c r="T47" s="209"/>
      <c r="U47" s="209"/>
      <c r="V47" s="209"/>
      <c r="W47" s="209"/>
      <c r="X47" s="209"/>
      <c r="Y47" s="211"/>
      <c r="Z47" s="15"/>
      <c r="AA47" s="653"/>
    </row>
    <row r="48" spans="1:27" ht="10.199999999999999" customHeight="1" x14ac:dyDescent="0.35">
      <c r="A48" s="59"/>
      <c r="B48" s="503"/>
      <c r="C48" s="503"/>
      <c r="D48" s="503"/>
      <c r="E48" s="878"/>
      <c r="F48" s="878"/>
      <c r="G48" s="878"/>
      <c r="H48" s="878"/>
      <c r="I48" s="878"/>
      <c r="J48" s="510"/>
      <c r="K48" s="510"/>
      <c r="L48" s="510"/>
      <c r="M48" s="1360"/>
      <c r="N48" s="1360"/>
      <c r="O48" s="510"/>
      <c r="P48" s="510"/>
      <c r="Q48" s="209"/>
      <c r="R48" s="209"/>
      <c r="S48" s="209"/>
      <c r="T48" s="209"/>
      <c r="U48" s="209"/>
      <c r="V48" s="209"/>
      <c r="W48" s="209"/>
      <c r="X48" s="209"/>
      <c r="Y48" s="211"/>
      <c r="Z48" s="15"/>
      <c r="AA48" s="653"/>
    </row>
    <row r="49" spans="1:27" ht="10.199999999999999" customHeight="1" x14ac:dyDescent="0.25">
      <c r="A49" s="59"/>
      <c r="B49" s="212"/>
      <c r="C49" s="212"/>
      <c r="D49" s="212"/>
      <c r="E49" s="1359" t="s">
        <v>241</v>
      </c>
      <c r="F49" s="1226"/>
      <c r="G49" s="1226"/>
      <c r="H49" s="1226"/>
      <c r="I49" s="1226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1"/>
      <c r="Z49" s="15"/>
      <c r="AA49" s="653"/>
    </row>
    <row r="50" spans="1:27" ht="10.199999999999999" customHeight="1" x14ac:dyDescent="0.25">
      <c r="A50" s="59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1"/>
      <c r="Z50" s="15"/>
      <c r="AA50" s="653"/>
    </row>
    <row r="51" spans="1:27" ht="10.199999999999999" customHeight="1" x14ac:dyDescent="0.25">
      <c r="A51" s="59"/>
      <c r="B51" s="939" t="s">
        <v>308</v>
      </c>
      <c r="C51" s="503"/>
      <c r="D51" s="503"/>
      <c r="E51" s="589" t="str">
        <f>IF('Formular 11b'!H72="","",'Formular 11b'!H72)</f>
        <v/>
      </c>
      <c r="F51" s="589"/>
      <c r="G51" s="589"/>
      <c r="H51" s="589"/>
      <c r="I51" s="589"/>
      <c r="J51" s="696" t="s">
        <v>303</v>
      </c>
      <c r="K51" s="510"/>
      <c r="L51" s="510"/>
      <c r="M51" s="575">
        <f>COUNTIFS(U27:U35,"&lt;="&amp;E39)</f>
        <v>0</v>
      </c>
      <c r="N51" s="575"/>
      <c r="O51" s="696" t="s">
        <v>304</v>
      </c>
      <c r="P51" s="510"/>
      <c r="Q51" s="212"/>
      <c r="R51" s="212"/>
      <c r="S51" s="212"/>
      <c r="T51" s="212"/>
      <c r="U51" s="212"/>
      <c r="V51" s="212"/>
      <c r="W51" s="212"/>
      <c r="X51" s="212"/>
      <c r="Y51" s="211"/>
      <c r="Z51" s="15"/>
      <c r="AA51" s="653"/>
    </row>
    <row r="52" spans="1:27" ht="10.199999999999999" customHeight="1" x14ac:dyDescent="0.25">
      <c r="A52" s="59"/>
      <c r="B52" s="503"/>
      <c r="C52" s="503"/>
      <c r="D52" s="503"/>
      <c r="E52" s="878"/>
      <c r="F52" s="878"/>
      <c r="G52" s="878"/>
      <c r="H52" s="878"/>
      <c r="I52" s="878"/>
      <c r="J52" s="510"/>
      <c r="K52" s="510"/>
      <c r="L52" s="510"/>
      <c r="M52" s="1360"/>
      <c r="N52" s="1360"/>
      <c r="O52" s="510"/>
      <c r="P52" s="510"/>
      <c r="Q52" s="212"/>
      <c r="R52" s="212"/>
      <c r="S52" s="212"/>
      <c r="T52" s="212"/>
      <c r="U52" s="212"/>
      <c r="V52" s="212"/>
      <c r="W52" s="212"/>
      <c r="X52" s="212"/>
      <c r="Y52" s="211"/>
      <c r="Z52" s="15"/>
      <c r="AA52" s="653"/>
    </row>
    <row r="53" spans="1:27" ht="10.199999999999999" customHeight="1" x14ac:dyDescent="0.25">
      <c r="A53" s="59"/>
      <c r="B53" s="238"/>
      <c r="C53" s="238"/>
      <c r="D53" s="238"/>
      <c r="E53" s="1359" t="s">
        <v>241</v>
      </c>
      <c r="F53" s="1226"/>
      <c r="G53" s="1226"/>
      <c r="H53" s="1226"/>
      <c r="I53" s="1226"/>
      <c r="J53" s="238"/>
      <c r="K53" s="238"/>
      <c r="L53" s="238"/>
      <c r="M53" s="238"/>
      <c r="N53" s="238"/>
      <c r="O53" s="238"/>
      <c r="P53" s="238"/>
      <c r="Q53" s="212"/>
      <c r="R53" s="212"/>
      <c r="S53" s="212"/>
      <c r="T53" s="212"/>
      <c r="U53" s="212"/>
      <c r="V53" s="212"/>
      <c r="W53" s="212"/>
      <c r="X53" s="212"/>
      <c r="Y53" s="211"/>
      <c r="Z53" s="15"/>
      <c r="AA53" s="653"/>
    </row>
    <row r="54" spans="1:27" ht="10.199999999999999" customHeight="1" x14ac:dyDescent="0.25">
      <c r="A54" s="59"/>
      <c r="B54" s="376"/>
      <c r="C54" s="376"/>
      <c r="D54" s="376"/>
      <c r="E54" s="388"/>
      <c r="F54" s="389"/>
      <c r="G54" s="389"/>
      <c r="H54" s="389"/>
      <c r="I54" s="389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  <c r="W54" s="376"/>
      <c r="X54" s="376"/>
      <c r="Y54" s="377"/>
      <c r="Z54" s="375"/>
      <c r="AA54" s="653"/>
    </row>
    <row r="55" spans="1:27" ht="10.199999999999999" customHeight="1" x14ac:dyDescent="0.25">
      <c r="A55" s="59"/>
      <c r="B55" s="696" t="s">
        <v>405</v>
      </c>
      <c r="C55" s="693"/>
      <c r="D55" s="693"/>
      <c r="E55" s="693"/>
      <c r="F55" s="693"/>
      <c r="G55" s="693"/>
      <c r="H55" s="693"/>
      <c r="I55" s="389"/>
      <c r="J55" s="376"/>
      <c r="K55" s="376"/>
      <c r="L55" s="376"/>
      <c r="M55" s="376"/>
      <c r="N55" s="376"/>
      <c r="O55" s="376"/>
      <c r="P55" s="376"/>
      <c r="Q55" s="376"/>
      <c r="R55" s="376"/>
      <c r="S55" s="376"/>
      <c r="T55" s="376"/>
      <c r="U55" s="376"/>
      <c r="V55" s="376"/>
      <c r="W55" s="376"/>
      <c r="X55" s="376"/>
      <c r="Y55" s="377"/>
      <c r="Z55" s="375"/>
      <c r="AA55" s="653"/>
    </row>
    <row r="56" spans="1:27" ht="10.199999999999999" customHeight="1" x14ac:dyDescent="0.25">
      <c r="A56" s="59"/>
      <c r="B56" s="693"/>
      <c r="C56" s="693"/>
      <c r="D56" s="693"/>
      <c r="E56" s="693"/>
      <c r="F56" s="693"/>
      <c r="G56" s="693"/>
      <c r="H56" s="693"/>
      <c r="I56" s="389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6"/>
      <c r="V56" s="376"/>
      <c r="W56" s="376"/>
      <c r="X56" s="376"/>
      <c r="Y56" s="377"/>
      <c r="Z56" s="375"/>
      <c r="AA56" s="653"/>
    </row>
    <row r="57" spans="1:27" ht="10.199999999999999" customHeight="1" x14ac:dyDescent="0.35">
      <c r="A57" s="59"/>
      <c r="B57" s="206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1"/>
      <c r="Z57" s="15"/>
      <c r="AA57" s="653"/>
    </row>
    <row r="58" spans="1:27" ht="10.199999999999999" customHeight="1" x14ac:dyDescent="0.25">
      <c r="A58" s="212"/>
      <c r="B58" s="1352" t="s">
        <v>262</v>
      </c>
      <c r="C58" s="1353"/>
      <c r="D58" s="1354" t="s">
        <v>263</v>
      </c>
      <c r="E58" s="1355"/>
      <c r="F58" s="1355"/>
      <c r="G58" s="1355"/>
      <c r="H58" s="1355"/>
      <c r="I58" s="1355"/>
      <c r="J58" s="1355"/>
      <c r="K58" s="1355"/>
      <c r="L58" s="1355"/>
      <c r="M58" s="1355"/>
      <c r="N58" s="1355"/>
      <c r="O58" s="1352" t="s">
        <v>404</v>
      </c>
      <c r="P58" s="1356"/>
      <c r="Q58" s="1356"/>
      <c r="R58" s="1357"/>
      <c r="S58" s="1358" t="s">
        <v>265</v>
      </c>
      <c r="T58" s="1358"/>
      <c r="U58" s="1358"/>
      <c r="V58" s="1358"/>
      <c r="W58" s="1358"/>
      <c r="X58" s="203"/>
      <c r="Y58" s="203"/>
      <c r="Z58" s="54"/>
      <c r="AA58" s="653"/>
    </row>
    <row r="59" spans="1:27" ht="10.199999999999999" customHeight="1" x14ac:dyDescent="0.25">
      <c r="A59" s="376"/>
      <c r="B59" s="1353"/>
      <c r="C59" s="1353"/>
      <c r="D59" s="1355"/>
      <c r="E59" s="1355"/>
      <c r="F59" s="1355"/>
      <c r="G59" s="1355"/>
      <c r="H59" s="1355"/>
      <c r="I59" s="1355"/>
      <c r="J59" s="1355"/>
      <c r="K59" s="1355"/>
      <c r="L59" s="1355"/>
      <c r="M59" s="1355"/>
      <c r="N59" s="1355"/>
      <c r="O59" s="1356"/>
      <c r="P59" s="1356"/>
      <c r="Q59" s="1356"/>
      <c r="R59" s="1357"/>
      <c r="S59" s="1358"/>
      <c r="T59" s="1358"/>
      <c r="U59" s="1358"/>
      <c r="V59" s="1358"/>
      <c r="W59" s="1358"/>
      <c r="X59" s="369"/>
      <c r="Y59" s="369"/>
      <c r="Z59" s="54"/>
      <c r="AA59" s="653"/>
    </row>
    <row r="60" spans="1:27" ht="10.199999999999999" customHeight="1" x14ac:dyDescent="0.25">
      <c r="A60" s="376"/>
      <c r="B60" s="1344" t="s">
        <v>242</v>
      </c>
      <c r="C60" s="1345"/>
      <c r="D60" s="1346"/>
      <c r="E60" s="1347"/>
      <c r="F60" s="1347"/>
      <c r="G60" s="1347"/>
      <c r="H60" s="1347"/>
      <c r="I60" s="1347"/>
      <c r="J60" s="1347"/>
      <c r="K60" s="1347"/>
      <c r="L60" s="1347"/>
      <c r="M60" s="1347"/>
      <c r="N60" s="1347"/>
      <c r="O60" s="1348"/>
      <c r="P60" s="1349"/>
      <c r="Q60" s="1349"/>
      <c r="R60" s="1350"/>
      <c r="S60" s="1351"/>
      <c r="T60" s="1351"/>
      <c r="U60" s="1351"/>
      <c r="V60" s="1351"/>
      <c r="W60" s="1351"/>
      <c r="X60" s="369"/>
      <c r="Y60" s="369"/>
      <c r="Z60" s="54"/>
      <c r="AA60" s="653"/>
    </row>
    <row r="61" spans="1:27" ht="10.199999999999999" customHeight="1" x14ac:dyDescent="0.25">
      <c r="A61" s="376"/>
      <c r="B61" s="1345"/>
      <c r="C61" s="1345"/>
      <c r="D61" s="1347"/>
      <c r="E61" s="1347"/>
      <c r="F61" s="1347"/>
      <c r="G61" s="1347"/>
      <c r="H61" s="1347"/>
      <c r="I61" s="1347"/>
      <c r="J61" s="1347"/>
      <c r="K61" s="1347"/>
      <c r="L61" s="1347"/>
      <c r="M61" s="1347"/>
      <c r="N61" s="1347"/>
      <c r="O61" s="1349"/>
      <c r="P61" s="1349"/>
      <c r="Q61" s="1349"/>
      <c r="R61" s="1350"/>
      <c r="S61" s="1351"/>
      <c r="T61" s="1351"/>
      <c r="U61" s="1351"/>
      <c r="V61" s="1351"/>
      <c r="W61" s="1351"/>
      <c r="X61" s="369"/>
      <c r="Y61" s="369"/>
      <c r="Z61" s="54"/>
      <c r="AA61" s="653"/>
    </row>
    <row r="62" spans="1:27" ht="10.199999999999999" customHeight="1" x14ac:dyDescent="0.25">
      <c r="A62" s="376"/>
      <c r="B62" s="1344" t="s">
        <v>245</v>
      </c>
      <c r="C62" s="1345"/>
      <c r="D62" s="1346"/>
      <c r="E62" s="1347"/>
      <c r="F62" s="1347"/>
      <c r="G62" s="1347"/>
      <c r="H62" s="1347"/>
      <c r="I62" s="1347"/>
      <c r="J62" s="1347"/>
      <c r="K62" s="1347"/>
      <c r="L62" s="1347"/>
      <c r="M62" s="1347"/>
      <c r="N62" s="1347"/>
      <c r="O62" s="1348"/>
      <c r="P62" s="1349"/>
      <c r="Q62" s="1349"/>
      <c r="R62" s="1350"/>
      <c r="S62" s="1351"/>
      <c r="T62" s="1351"/>
      <c r="U62" s="1351"/>
      <c r="V62" s="1351"/>
      <c r="W62" s="1351"/>
      <c r="X62" s="369"/>
      <c r="Y62" s="369"/>
      <c r="Z62" s="54"/>
      <c r="AA62" s="653"/>
    </row>
    <row r="63" spans="1:27" ht="10.199999999999999" customHeight="1" x14ac:dyDescent="0.25">
      <c r="A63" s="376"/>
      <c r="B63" s="1345"/>
      <c r="C63" s="1345"/>
      <c r="D63" s="1347"/>
      <c r="E63" s="1347"/>
      <c r="F63" s="1347"/>
      <c r="G63" s="1347"/>
      <c r="H63" s="1347"/>
      <c r="I63" s="1347"/>
      <c r="J63" s="1347"/>
      <c r="K63" s="1347"/>
      <c r="L63" s="1347"/>
      <c r="M63" s="1347"/>
      <c r="N63" s="1347"/>
      <c r="O63" s="1349"/>
      <c r="P63" s="1349"/>
      <c r="Q63" s="1349"/>
      <c r="R63" s="1350"/>
      <c r="S63" s="1351"/>
      <c r="T63" s="1351"/>
      <c r="U63" s="1351"/>
      <c r="V63" s="1351"/>
      <c r="W63" s="1351"/>
      <c r="X63" s="369"/>
      <c r="Y63" s="369"/>
      <c r="Z63" s="54"/>
      <c r="AA63" s="653"/>
    </row>
    <row r="64" spans="1:27" ht="10.199999999999999" customHeight="1" x14ac:dyDescent="0.25">
      <c r="A64" s="376"/>
      <c r="B64" s="1344" t="s">
        <v>266</v>
      </c>
      <c r="C64" s="1345"/>
      <c r="D64" s="1346"/>
      <c r="E64" s="1347"/>
      <c r="F64" s="1347"/>
      <c r="G64" s="1347"/>
      <c r="H64" s="1347"/>
      <c r="I64" s="1347"/>
      <c r="J64" s="1347"/>
      <c r="K64" s="1347"/>
      <c r="L64" s="1347"/>
      <c r="M64" s="1347"/>
      <c r="N64" s="1347"/>
      <c r="O64" s="1348"/>
      <c r="P64" s="1349"/>
      <c r="Q64" s="1349"/>
      <c r="R64" s="1350"/>
      <c r="S64" s="1351"/>
      <c r="T64" s="1351"/>
      <c r="U64" s="1351"/>
      <c r="V64" s="1351"/>
      <c r="W64" s="1351"/>
      <c r="X64" s="369"/>
      <c r="Y64" s="369"/>
      <c r="Z64" s="54"/>
      <c r="AA64" s="653"/>
    </row>
    <row r="65" spans="1:27" ht="10.199999999999999" customHeight="1" x14ac:dyDescent="0.25">
      <c r="A65" s="376"/>
      <c r="B65" s="1345"/>
      <c r="C65" s="1345"/>
      <c r="D65" s="1347"/>
      <c r="E65" s="1347"/>
      <c r="F65" s="1347"/>
      <c r="G65" s="1347"/>
      <c r="H65" s="1347"/>
      <c r="I65" s="1347"/>
      <c r="J65" s="1347"/>
      <c r="K65" s="1347"/>
      <c r="L65" s="1347"/>
      <c r="M65" s="1347"/>
      <c r="N65" s="1347"/>
      <c r="O65" s="1349"/>
      <c r="P65" s="1349"/>
      <c r="Q65" s="1349"/>
      <c r="R65" s="1350"/>
      <c r="S65" s="1351"/>
      <c r="T65" s="1351"/>
      <c r="U65" s="1351"/>
      <c r="V65" s="1351"/>
      <c r="W65" s="1351"/>
      <c r="X65" s="369"/>
      <c r="Y65" s="369"/>
      <c r="Z65" s="54"/>
      <c r="AA65" s="653"/>
    </row>
    <row r="66" spans="1:27" ht="10.199999999999999" customHeight="1" x14ac:dyDescent="0.25">
      <c r="A66" s="376"/>
      <c r="B66" s="1344" t="s">
        <v>267</v>
      </c>
      <c r="C66" s="1345"/>
      <c r="D66" s="1346"/>
      <c r="E66" s="1347"/>
      <c r="F66" s="1347"/>
      <c r="G66" s="1347"/>
      <c r="H66" s="1347"/>
      <c r="I66" s="1347"/>
      <c r="J66" s="1347"/>
      <c r="K66" s="1347"/>
      <c r="L66" s="1347"/>
      <c r="M66" s="1347"/>
      <c r="N66" s="1347"/>
      <c r="O66" s="1348"/>
      <c r="P66" s="1349"/>
      <c r="Q66" s="1349"/>
      <c r="R66" s="1350"/>
      <c r="S66" s="1351"/>
      <c r="T66" s="1351"/>
      <c r="U66" s="1351"/>
      <c r="V66" s="1351"/>
      <c r="W66" s="1351"/>
      <c r="X66" s="369"/>
      <c r="Y66" s="369"/>
      <c r="Z66" s="54"/>
      <c r="AA66" s="653"/>
    </row>
    <row r="67" spans="1:27" ht="10.199999999999999" customHeight="1" x14ac:dyDescent="0.25">
      <c r="A67" s="376"/>
      <c r="B67" s="1345"/>
      <c r="C67" s="1345"/>
      <c r="D67" s="1347"/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9"/>
      <c r="P67" s="1349"/>
      <c r="Q67" s="1349"/>
      <c r="R67" s="1350"/>
      <c r="S67" s="1351"/>
      <c r="T67" s="1351"/>
      <c r="U67" s="1351"/>
      <c r="V67" s="1351"/>
      <c r="W67" s="1351"/>
      <c r="X67" s="369"/>
      <c r="Y67" s="369"/>
      <c r="Z67" s="54"/>
      <c r="AA67" s="653"/>
    </row>
    <row r="68" spans="1:27" ht="10.199999999999999" customHeight="1" x14ac:dyDescent="0.25">
      <c r="A68" s="376"/>
      <c r="B68" s="1344" t="s">
        <v>268</v>
      </c>
      <c r="C68" s="1345"/>
      <c r="D68" s="1346"/>
      <c r="E68" s="1347"/>
      <c r="F68" s="1347"/>
      <c r="G68" s="1347"/>
      <c r="H68" s="1347"/>
      <c r="I68" s="1347"/>
      <c r="J68" s="1347"/>
      <c r="K68" s="1347"/>
      <c r="L68" s="1347"/>
      <c r="M68" s="1347"/>
      <c r="N68" s="1347"/>
      <c r="O68" s="1348"/>
      <c r="P68" s="1349"/>
      <c r="Q68" s="1349"/>
      <c r="R68" s="1350"/>
      <c r="S68" s="1351"/>
      <c r="T68" s="1351"/>
      <c r="U68" s="1351"/>
      <c r="V68" s="1351"/>
      <c r="W68" s="1351"/>
      <c r="X68" s="369"/>
      <c r="Y68" s="369"/>
      <c r="Z68" s="54"/>
      <c r="AA68" s="653"/>
    </row>
    <row r="69" spans="1:27" ht="10.199999999999999" customHeight="1" x14ac:dyDescent="0.25">
      <c r="A69" s="376"/>
      <c r="B69" s="1345"/>
      <c r="C69" s="1345"/>
      <c r="D69" s="1347"/>
      <c r="E69" s="1347"/>
      <c r="F69" s="1347"/>
      <c r="G69" s="1347"/>
      <c r="H69" s="1347"/>
      <c r="I69" s="1347"/>
      <c r="J69" s="1347"/>
      <c r="K69" s="1347"/>
      <c r="L69" s="1347"/>
      <c r="M69" s="1347"/>
      <c r="N69" s="1347"/>
      <c r="O69" s="1349"/>
      <c r="P69" s="1349"/>
      <c r="Q69" s="1349"/>
      <c r="R69" s="1350"/>
      <c r="S69" s="1351"/>
      <c r="T69" s="1351"/>
      <c r="U69" s="1351"/>
      <c r="V69" s="1351"/>
      <c r="W69" s="1351"/>
      <c r="X69" s="369"/>
      <c r="Y69" s="369"/>
      <c r="Z69" s="54"/>
      <c r="AA69" s="653"/>
    </row>
    <row r="70" spans="1:27" ht="10.199999999999999" customHeight="1" x14ac:dyDescent="0.25">
      <c r="A70" s="376"/>
      <c r="B70" s="1344" t="s">
        <v>269</v>
      </c>
      <c r="C70" s="1345"/>
      <c r="D70" s="1346"/>
      <c r="E70" s="1347"/>
      <c r="F70" s="1347"/>
      <c r="G70" s="1347"/>
      <c r="H70" s="1347"/>
      <c r="I70" s="1347"/>
      <c r="J70" s="1347"/>
      <c r="K70" s="1347"/>
      <c r="L70" s="1347"/>
      <c r="M70" s="1347"/>
      <c r="N70" s="1347"/>
      <c r="O70" s="1348"/>
      <c r="P70" s="1349"/>
      <c r="Q70" s="1349"/>
      <c r="R70" s="1350"/>
      <c r="S70" s="1351"/>
      <c r="T70" s="1351"/>
      <c r="U70" s="1351"/>
      <c r="V70" s="1351"/>
      <c r="W70" s="1351"/>
      <c r="X70" s="369"/>
      <c r="Y70" s="369"/>
      <c r="Z70" s="54"/>
      <c r="AA70" s="653"/>
    </row>
    <row r="71" spans="1:27" ht="10.199999999999999" customHeight="1" x14ac:dyDescent="0.25">
      <c r="A71" s="376"/>
      <c r="B71" s="1345"/>
      <c r="C71" s="1345"/>
      <c r="D71" s="1347"/>
      <c r="E71" s="1347"/>
      <c r="F71" s="1347"/>
      <c r="G71" s="1347"/>
      <c r="H71" s="1347"/>
      <c r="I71" s="1347"/>
      <c r="J71" s="1347"/>
      <c r="K71" s="1347"/>
      <c r="L71" s="1347"/>
      <c r="M71" s="1347"/>
      <c r="N71" s="1347"/>
      <c r="O71" s="1349"/>
      <c r="P71" s="1349"/>
      <c r="Q71" s="1349"/>
      <c r="R71" s="1350"/>
      <c r="S71" s="1351"/>
      <c r="T71" s="1351"/>
      <c r="U71" s="1351"/>
      <c r="V71" s="1351"/>
      <c r="W71" s="1351"/>
      <c r="X71" s="369"/>
      <c r="Y71" s="369"/>
      <c r="Z71" s="54"/>
      <c r="AA71" s="653"/>
    </row>
    <row r="72" spans="1:27" ht="10.199999999999999" customHeight="1" x14ac:dyDescent="0.25">
      <c r="A72" s="376"/>
      <c r="B72" s="1344" t="s">
        <v>270</v>
      </c>
      <c r="C72" s="1345"/>
      <c r="D72" s="1346"/>
      <c r="E72" s="1347"/>
      <c r="F72" s="1347"/>
      <c r="G72" s="1347"/>
      <c r="H72" s="1347"/>
      <c r="I72" s="1347"/>
      <c r="J72" s="1347"/>
      <c r="K72" s="1347"/>
      <c r="L72" s="1347"/>
      <c r="M72" s="1347"/>
      <c r="N72" s="1347"/>
      <c r="O72" s="1348"/>
      <c r="P72" s="1349"/>
      <c r="Q72" s="1349"/>
      <c r="R72" s="1350"/>
      <c r="S72" s="1351"/>
      <c r="T72" s="1351"/>
      <c r="U72" s="1351"/>
      <c r="V72" s="1351"/>
      <c r="W72" s="1351"/>
      <c r="X72" s="369"/>
      <c r="Y72" s="369"/>
      <c r="Z72" s="54"/>
      <c r="AA72" s="653"/>
    </row>
    <row r="73" spans="1:27" ht="10.199999999999999" customHeight="1" x14ac:dyDescent="0.25">
      <c r="A73" s="212"/>
      <c r="B73" s="1345"/>
      <c r="C73" s="1345"/>
      <c r="D73" s="1347"/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9"/>
      <c r="P73" s="1349"/>
      <c r="Q73" s="1349"/>
      <c r="R73" s="1350"/>
      <c r="S73" s="1351"/>
      <c r="T73" s="1351"/>
      <c r="U73" s="1351"/>
      <c r="V73" s="1351"/>
      <c r="W73" s="1351"/>
      <c r="X73" s="203"/>
      <c r="Y73" s="203"/>
      <c r="Z73" s="54"/>
      <c r="AA73" s="653"/>
    </row>
    <row r="74" spans="1:27" ht="10.199999999999999" customHeight="1" x14ac:dyDescent="0.25">
      <c r="A74" s="212"/>
      <c r="B74" s="1344" t="s">
        <v>271</v>
      </c>
      <c r="C74" s="1345"/>
      <c r="D74" s="1346"/>
      <c r="E74" s="1347"/>
      <c r="F74" s="1347"/>
      <c r="G74" s="1347"/>
      <c r="H74" s="1347"/>
      <c r="I74" s="1347"/>
      <c r="J74" s="1347"/>
      <c r="K74" s="1347"/>
      <c r="L74" s="1347"/>
      <c r="M74" s="1347"/>
      <c r="N74" s="1347"/>
      <c r="O74" s="1348"/>
      <c r="P74" s="1349"/>
      <c r="Q74" s="1349"/>
      <c r="R74" s="1350"/>
      <c r="S74" s="1351"/>
      <c r="T74" s="1351"/>
      <c r="U74" s="1351"/>
      <c r="V74" s="1351"/>
      <c r="W74" s="1351"/>
      <c r="X74" s="203"/>
      <c r="Z74" s="55"/>
      <c r="AA74" s="653"/>
    </row>
    <row r="75" spans="1:27" ht="10.199999999999999" customHeight="1" x14ac:dyDescent="0.25">
      <c r="A75" s="212"/>
      <c r="B75" s="1345"/>
      <c r="C75" s="1345"/>
      <c r="D75" s="1347"/>
      <c r="E75" s="1347"/>
      <c r="F75" s="1347"/>
      <c r="G75" s="1347"/>
      <c r="H75" s="1347"/>
      <c r="I75" s="1347"/>
      <c r="J75" s="1347"/>
      <c r="K75" s="1347"/>
      <c r="L75" s="1347"/>
      <c r="M75" s="1347"/>
      <c r="N75" s="1347"/>
      <c r="O75" s="1349"/>
      <c r="P75" s="1349"/>
      <c r="Q75" s="1349"/>
      <c r="R75" s="1350"/>
      <c r="S75" s="1351"/>
      <c r="T75" s="1351"/>
      <c r="U75" s="1351"/>
      <c r="V75" s="1351"/>
      <c r="W75" s="1351"/>
      <c r="X75" s="203"/>
      <c r="Z75" s="56"/>
      <c r="AA75" s="653"/>
    </row>
    <row r="76" spans="1:27" ht="10.199999999999999" customHeight="1" x14ac:dyDescent="0.25">
      <c r="A76" s="212"/>
      <c r="B76" s="1344" t="s">
        <v>272</v>
      </c>
      <c r="C76" s="1345"/>
      <c r="D76" s="1346"/>
      <c r="E76" s="1347"/>
      <c r="F76" s="1347"/>
      <c r="G76" s="1347"/>
      <c r="H76" s="1347"/>
      <c r="I76" s="1347"/>
      <c r="J76" s="1347"/>
      <c r="K76" s="1347"/>
      <c r="L76" s="1347"/>
      <c r="M76" s="1347"/>
      <c r="N76" s="1347"/>
      <c r="O76" s="1348"/>
      <c r="P76" s="1349"/>
      <c r="Q76" s="1349"/>
      <c r="R76" s="1350"/>
      <c r="S76" s="1351"/>
      <c r="T76" s="1351"/>
      <c r="U76" s="1351"/>
      <c r="V76" s="1351"/>
      <c r="W76" s="1351"/>
      <c r="Y76" s="212"/>
      <c r="Z76" s="56"/>
      <c r="AA76" s="653"/>
    </row>
    <row r="77" spans="1:27" ht="10.199999999999999" customHeight="1" x14ac:dyDescent="0.35">
      <c r="A77" s="59"/>
      <c r="B77" s="1345"/>
      <c r="C77" s="1345"/>
      <c r="D77" s="1347"/>
      <c r="E77" s="1347"/>
      <c r="F77" s="1347"/>
      <c r="G77" s="1347"/>
      <c r="H77" s="1347"/>
      <c r="I77" s="1347"/>
      <c r="J77" s="1347"/>
      <c r="K77" s="1347"/>
      <c r="L77" s="1347"/>
      <c r="M77" s="1347"/>
      <c r="N77" s="1347"/>
      <c r="O77" s="1349"/>
      <c r="P77" s="1349"/>
      <c r="Q77" s="1349"/>
      <c r="R77" s="1350"/>
      <c r="S77" s="1351"/>
      <c r="T77" s="1351"/>
      <c r="U77" s="1351"/>
      <c r="V77" s="1351"/>
      <c r="W77" s="1351"/>
      <c r="X77" s="209"/>
      <c r="Y77" s="211"/>
      <c r="Z77" s="15"/>
      <c r="AA77" s="653"/>
    </row>
    <row r="78" spans="1:27" ht="10.199999999999999" customHeight="1" x14ac:dyDescent="0.25">
      <c r="A78" s="59"/>
      <c r="B78" s="1344" t="s">
        <v>273</v>
      </c>
      <c r="C78" s="1345"/>
      <c r="D78" s="1346"/>
      <c r="E78" s="1347"/>
      <c r="F78" s="1347"/>
      <c r="G78" s="1347"/>
      <c r="H78" s="1347"/>
      <c r="I78" s="1347"/>
      <c r="J78" s="1347"/>
      <c r="K78" s="1347"/>
      <c r="L78" s="1347"/>
      <c r="M78" s="1347"/>
      <c r="N78" s="1347"/>
      <c r="O78" s="1348"/>
      <c r="P78" s="1349"/>
      <c r="Q78" s="1349"/>
      <c r="R78" s="1350"/>
      <c r="S78" s="1351"/>
      <c r="T78" s="1351"/>
      <c r="U78" s="1351"/>
      <c r="V78" s="1351"/>
      <c r="W78" s="1351"/>
      <c r="X78" s="211"/>
      <c r="Y78" s="211"/>
      <c r="Z78" s="15"/>
      <c r="AA78" s="653"/>
    </row>
    <row r="79" spans="1:27" ht="10.199999999999999" customHeight="1" x14ac:dyDescent="0.25">
      <c r="A79" s="59"/>
      <c r="B79" s="1345"/>
      <c r="C79" s="1345"/>
      <c r="D79" s="1347"/>
      <c r="E79" s="1347"/>
      <c r="F79" s="1347"/>
      <c r="G79" s="1347"/>
      <c r="H79" s="1347"/>
      <c r="I79" s="1347"/>
      <c r="J79" s="1347"/>
      <c r="K79" s="1347"/>
      <c r="L79" s="1347"/>
      <c r="M79" s="1347"/>
      <c r="N79" s="1347"/>
      <c r="O79" s="1349"/>
      <c r="P79" s="1349"/>
      <c r="Q79" s="1349"/>
      <c r="R79" s="1350"/>
      <c r="S79" s="1351"/>
      <c r="T79" s="1351"/>
      <c r="U79" s="1351"/>
      <c r="V79" s="1351"/>
      <c r="W79" s="1351"/>
      <c r="X79" s="211"/>
      <c r="Y79" s="211"/>
      <c r="Z79" s="15"/>
      <c r="AA79" s="653"/>
    </row>
    <row r="80" spans="1:27" ht="10.199999999999999" customHeight="1" x14ac:dyDescent="0.25">
      <c r="A80" s="59"/>
      <c r="B80" s="1344" t="s">
        <v>274</v>
      </c>
      <c r="C80" s="1345"/>
      <c r="D80" s="1346"/>
      <c r="E80" s="1347"/>
      <c r="F80" s="1347"/>
      <c r="G80" s="1347"/>
      <c r="H80" s="1347"/>
      <c r="I80" s="1347"/>
      <c r="J80" s="1347"/>
      <c r="K80" s="1347"/>
      <c r="L80" s="1347"/>
      <c r="M80" s="1347"/>
      <c r="N80" s="1347"/>
      <c r="O80" s="1348"/>
      <c r="P80" s="1349"/>
      <c r="Q80" s="1349"/>
      <c r="R80" s="1350"/>
      <c r="S80" s="1351"/>
      <c r="T80" s="1351"/>
      <c r="U80" s="1351"/>
      <c r="V80" s="1351"/>
      <c r="W80" s="1351"/>
      <c r="X80" s="211"/>
      <c r="Y80" s="211"/>
      <c r="Z80" s="15"/>
      <c r="AA80" s="653"/>
    </row>
    <row r="81" spans="1:38" ht="10.199999999999999" customHeight="1" x14ac:dyDescent="0.25">
      <c r="A81" s="59"/>
      <c r="B81" s="1345"/>
      <c r="C81" s="1345"/>
      <c r="D81" s="1347"/>
      <c r="E81" s="1347"/>
      <c r="F81" s="1347"/>
      <c r="G81" s="1347"/>
      <c r="H81" s="1347"/>
      <c r="I81" s="1347"/>
      <c r="J81" s="1347"/>
      <c r="K81" s="1347"/>
      <c r="L81" s="1347"/>
      <c r="M81" s="1347"/>
      <c r="N81" s="1347"/>
      <c r="O81" s="1349"/>
      <c r="P81" s="1349"/>
      <c r="Q81" s="1349"/>
      <c r="R81" s="1350"/>
      <c r="S81" s="1351"/>
      <c r="T81" s="1351"/>
      <c r="U81" s="1351"/>
      <c r="V81" s="1351"/>
      <c r="W81" s="1351"/>
      <c r="X81" s="211"/>
      <c r="Y81" s="211"/>
      <c r="Z81" s="15"/>
      <c r="AA81" s="653"/>
    </row>
    <row r="82" spans="1:38" ht="10.199999999999999" customHeight="1" x14ac:dyDescent="0.25">
      <c r="A82" s="59"/>
      <c r="B82" s="1344" t="s">
        <v>275</v>
      </c>
      <c r="C82" s="1345"/>
      <c r="D82" s="1346"/>
      <c r="E82" s="1347"/>
      <c r="F82" s="1347"/>
      <c r="G82" s="1347"/>
      <c r="H82" s="1347"/>
      <c r="I82" s="1347"/>
      <c r="J82" s="1347"/>
      <c r="K82" s="1347"/>
      <c r="L82" s="1347"/>
      <c r="M82" s="1347"/>
      <c r="N82" s="1347"/>
      <c r="O82" s="1348"/>
      <c r="P82" s="1349"/>
      <c r="Q82" s="1349"/>
      <c r="R82" s="1350"/>
      <c r="S82" s="1351"/>
      <c r="T82" s="1351"/>
      <c r="U82" s="1351"/>
      <c r="V82" s="1351"/>
      <c r="W82" s="1351"/>
      <c r="X82" s="211"/>
      <c r="Y82" s="211"/>
      <c r="Z82" s="15"/>
      <c r="AA82" s="653"/>
    </row>
    <row r="83" spans="1:38" ht="10.199999999999999" customHeight="1" x14ac:dyDescent="0.25">
      <c r="A83" s="59"/>
      <c r="B83" s="1345"/>
      <c r="C83" s="1345"/>
      <c r="D83" s="1347"/>
      <c r="E83" s="1347"/>
      <c r="F83" s="1347"/>
      <c r="G83" s="1347"/>
      <c r="H83" s="1347"/>
      <c r="I83" s="1347"/>
      <c r="J83" s="1347"/>
      <c r="K83" s="1347"/>
      <c r="L83" s="1347"/>
      <c r="M83" s="1347"/>
      <c r="N83" s="1347"/>
      <c r="O83" s="1349"/>
      <c r="P83" s="1349"/>
      <c r="Q83" s="1349"/>
      <c r="R83" s="1350"/>
      <c r="S83" s="1351"/>
      <c r="T83" s="1351"/>
      <c r="U83" s="1351"/>
      <c r="V83" s="1351"/>
      <c r="W83" s="1351"/>
      <c r="X83" s="211"/>
      <c r="Y83" s="211"/>
      <c r="Z83" s="15"/>
      <c r="AA83" s="653"/>
    </row>
    <row r="84" spans="1:38" ht="10.199999999999999" customHeight="1" x14ac:dyDescent="0.25">
      <c r="A84" s="59"/>
      <c r="B84" s="1344" t="s">
        <v>276</v>
      </c>
      <c r="C84" s="1345"/>
      <c r="D84" s="1346"/>
      <c r="E84" s="1347"/>
      <c r="F84" s="1347"/>
      <c r="G84" s="1347"/>
      <c r="H84" s="1347"/>
      <c r="I84" s="1347"/>
      <c r="J84" s="1347"/>
      <c r="K84" s="1347"/>
      <c r="L84" s="1347"/>
      <c r="M84" s="1347"/>
      <c r="N84" s="1347"/>
      <c r="O84" s="1348"/>
      <c r="P84" s="1349"/>
      <c r="Q84" s="1349"/>
      <c r="R84" s="1350"/>
      <c r="S84" s="1351"/>
      <c r="T84" s="1351"/>
      <c r="U84" s="1351"/>
      <c r="V84" s="1351"/>
      <c r="W84" s="1351"/>
      <c r="X84" s="211"/>
      <c r="Y84" s="211"/>
      <c r="Z84" s="15"/>
      <c r="AA84" s="653"/>
    </row>
    <row r="85" spans="1:38" ht="10.199999999999999" customHeight="1" x14ac:dyDescent="0.25">
      <c r="A85" s="59"/>
      <c r="B85" s="1345"/>
      <c r="C85" s="1345"/>
      <c r="D85" s="1347"/>
      <c r="E85" s="1347"/>
      <c r="F85" s="1347"/>
      <c r="G85" s="1347"/>
      <c r="H85" s="1347"/>
      <c r="I85" s="1347"/>
      <c r="J85" s="1347"/>
      <c r="K85" s="1347"/>
      <c r="L85" s="1347"/>
      <c r="M85" s="1347"/>
      <c r="N85" s="1347"/>
      <c r="O85" s="1349"/>
      <c r="P85" s="1349"/>
      <c r="Q85" s="1349"/>
      <c r="R85" s="1350"/>
      <c r="S85" s="1351"/>
      <c r="T85" s="1351"/>
      <c r="U85" s="1351"/>
      <c r="V85" s="1351"/>
      <c r="W85" s="1351"/>
      <c r="X85" s="211"/>
      <c r="Y85" s="211"/>
      <c r="Z85" s="15"/>
      <c r="AA85" s="653"/>
    </row>
    <row r="86" spans="1:38" ht="10.199999999999999" customHeight="1" x14ac:dyDescent="0.25">
      <c r="A86" s="59"/>
      <c r="B86" s="1344" t="s">
        <v>277</v>
      </c>
      <c r="C86" s="1345"/>
      <c r="D86" s="1346"/>
      <c r="E86" s="1347"/>
      <c r="F86" s="1347"/>
      <c r="G86" s="1347"/>
      <c r="H86" s="1347"/>
      <c r="I86" s="1347"/>
      <c r="J86" s="1347"/>
      <c r="K86" s="1347"/>
      <c r="L86" s="1347"/>
      <c r="M86" s="1347"/>
      <c r="N86" s="1347"/>
      <c r="O86" s="1348"/>
      <c r="P86" s="1349"/>
      <c r="Q86" s="1349"/>
      <c r="R86" s="1350"/>
      <c r="S86" s="1351"/>
      <c r="T86" s="1351"/>
      <c r="U86" s="1351"/>
      <c r="V86" s="1351"/>
      <c r="W86" s="1351"/>
      <c r="X86" s="211"/>
      <c r="Y86" s="212"/>
      <c r="Z86" s="212"/>
      <c r="AA86" s="653"/>
    </row>
    <row r="87" spans="1:38" ht="10.199999999999999" customHeight="1" x14ac:dyDescent="0.25">
      <c r="A87" s="59"/>
      <c r="B87" s="1345"/>
      <c r="C87" s="1345"/>
      <c r="D87" s="1347"/>
      <c r="E87" s="1347"/>
      <c r="F87" s="1347"/>
      <c r="G87" s="1347"/>
      <c r="H87" s="1347"/>
      <c r="I87" s="1347"/>
      <c r="J87" s="1347"/>
      <c r="K87" s="1347"/>
      <c r="L87" s="1347"/>
      <c r="M87" s="1347"/>
      <c r="N87" s="1347"/>
      <c r="O87" s="1349"/>
      <c r="P87" s="1349"/>
      <c r="Q87" s="1349"/>
      <c r="R87" s="1350"/>
      <c r="S87" s="1351"/>
      <c r="T87" s="1351"/>
      <c r="U87" s="1351"/>
      <c r="V87" s="1351"/>
      <c r="W87" s="1351"/>
      <c r="X87" s="211"/>
      <c r="Y87" s="212"/>
      <c r="Z87" s="212"/>
      <c r="AA87" s="653"/>
    </row>
    <row r="88" spans="1:38" ht="10.199999999999999" customHeight="1" x14ac:dyDescent="0.3">
      <c r="A88" s="212"/>
      <c r="B88" s="226"/>
      <c r="C88" s="226"/>
      <c r="D88" s="376"/>
      <c r="E88" s="376"/>
      <c r="F88" s="376"/>
      <c r="G88" s="376"/>
      <c r="H88" s="376"/>
      <c r="I88" s="376"/>
      <c r="J88" s="376"/>
      <c r="K88" s="376"/>
      <c r="L88" s="376"/>
      <c r="M88" s="376"/>
      <c r="N88" s="376"/>
      <c r="O88" s="228"/>
      <c r="P88" s="228"/>
      <c r="Q88" s="228"/>
      <c r="R88" s="229"/>
      <c r="S88" s="376"/>
      <c r="T88" s="376"/>
      <c r="U88" s="376"/>
      <c r="V88" s="376"/>
      <c r="W88" s="229"/>
      <c r="X88" s="212"/>
      <c r="Y88" s="212"/>
      <c r="Z88" s="212"/>
      <c r="AA88" s="653"/>
    </row>
    <row r="89" spans="1:38" ht="10.199999999999999" customHeight="1" x14ac:dyDescent="0.25">
      <c r="A89" s="212"/>
      <c r="B89" s="368"/>
      <c r="C89" s="368"/>
      <c r="D89" s="368"/>
      <c r="E89" s="368"/>
      <c r="F89" s="368"/>
      <c r="G89" s="368"/>
      <c r="H89" s="368"/>
      <c r="I89" s="368"/>
      <c r="J89" s="368"/>
      <c r="K89" s="368"/>
      <c r="L89" s="366"/>
      <c r="M89" s="366"/>
      <c r="N89" s="376"/>
      <c r="O89" s="376"/>
      <c r="P89" s="376"/>
      <c r="Q89" s="376"/>
      <c r="R89" s="376"/>
      <c r="S89" s="376"/>
      <c r="T89" s="376"/>
      <c r="U89" s="376"/>
      <c r="V89" s="376"/>
      <c r="W89" s="376"/>
      <c r="X89" s="238"/>
      <c r="Y89" s="212"/>
      <c r="Z89" s="212"/>
      <c r="AA89" s="653"/>
    </row>
    <row r="90" spans="1:38" ht="10.199999999999999" customHeight="1" x14ac:dyDescent="0.25">
      <c r="A90" s="212"/>
      <c r="B90" s="596"/>
      <c r="C90" s="596"/>
      <c r="D90" s="596"/>
      <c r="E90" s="596"/>
      <c r="F90" s="596"/>
      <c r="G90" s="596"/>
      <c r="J90" s="596"/>
      <c r="K90" s="596"/>
      <c r="L90" s="596"/>
      <c r="M90" s="596"/>
      <c r="N90" s="596"/>
      <c r="O90" s="596"/>
      <c r="R90" s="596"/>
      <c r="S90" s="596"/>
      <c r="T90" s="596"/>
      <c r="U90" s="596"/>
      <c r="V90" s="596"/>
      <c r="W90" s="596"/>
      <c r="X90" s="238"/>
      <c r="Y90" s="212"/>
      <c r="Z90" s="212"/>
      <c r="AA90" s="653"/>
    </row>
    <row r="91" spans="1:38" ht="10.199999999999999" customHeight="1" x14ac:dyDescent="0.25">
      <c r="A91" s="212"/>
      <c r="B91" s="627"/>
      <c r="C91" s="627"/>
      <c r="D91" s="627"/>
      <c r="E91" s="627"/>
      <c r="F91" s="627"/>
      <c r="G91" s="627"/>
      <c r="J91" s="627"/>
      <c r="K91" s="627"/>
      <c r="L91" s="627"/>
      <c r="M91" s="627"/>
      <c r="N91" s="627"/>
      <c r="O91" s="627"/>
      <c r="R91" s="627"/>
      <c r="S91" s="627"/>
      <c r="T91" s="627"/>
      <c r="U91" s="627"/>
      <c r="V91" s="627"/>
      <c r="W91" s="627"/>
      <c r="X91" s="238"/>
      <c r="Y91" s="212"/>
      <c r="Z91" s="212"/>
      <c r="AA91" s="653"/>
    </row>
    <row r="92" spans="1:38" ht="10.199999999999999" customHeight="1" x14ac:dyDescent="0.25">
      <c r="A92" s="212"/>
      <c r="X92" s="238"/>
      <c r="Y92" s="212"/>
      <c r="Z92" s="212"/>
      <c r="AA92" s="653"/>
    </row>
    <row r="93" spans="1:38" ht="10.199999999999999" customHeight="1" x14ac:dyDescent="0.25">
      <c r="A93" s="212"/>
      <c r="B93" s="591" t="s">
        <v>0</v>
      </c>
      <c r="C93" s="591"/>
      <c r="D93" s="591"/>
      <c r="E93" s="591"/>
      <c r="F93" s="591"/>
      <c r="G93" s="591"/>
      <c r="H93" s="118"/>
      <c r="I93" s="118"/>
      <c r="J93" s="591" t="s">
        <v>454</v>
      </c>
      <c r="K93" s="591"/>
      <c r="L93" s="591"/>
      <c r="M93" s="591"/>
      <c r="N93" s="591"/>
      <c r="O93" s="591"/>
      <c r="P93" s="118"/>
      <c r="Q93" s="118"/>
      <c r="R93" s="591" t="s">
        <v>454</v>
      </c>
      <c r="S93" s="591"/>
      <c r="T93" s="591"/>
      <c r="U93" s="591"/>
      <c r="V93" s="591"/>
      <c r="W93" s="591"/>
      <c r="X93" s="238"/>
      <c r="Y93" s="212"/>
      <c r="Z93" s="212"/>
      <c r="AA93" s="653"/>
      <c r="AB93" s="3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10.199999999999999" customHeight="1" thickBot="1" x14ac:dyDescent="0.3">
      <c r="A94" s="212"/>
      <c r="B94" s="366"/>
      <c r="C94" s="366"/>
      <c r="D94" s="366"/>
      <c r="E94" s="366"/>
      <c r="F94" s="366"/>
      <c r="G94" s="366"/>
      <c r="H94" s="366"/>
      <c r="I94" s="366"/>
      <c r="J94" s="366"/>
      <c r="K94" s="371"/>
      <c r="L94" s="365"/>
      <c r="M94" s="365"/>
      <c r="N94" s="376"/>
      <c r="O94" s="376"/>
      <c r="P94" s="376"/>
      <c r="Q94" s="377"/>
      <c r="R94" s="377"/>
      <c r="S94" s="377"/>
      <c r="T94" s="377"/>
      <c r="U94" s="61"/>
      <c r="V94" s="61"/>
      <c r="W94" s="376"/>
      <c r="X94" s="238"/>
      <c r="Y94" s="212"/>
      <c r="Z94" s="212"/>
      <c r="AA94" s="653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10.199999999999999" customHeight="1" x14ac:dyDescent="0.25">
      <c r="A95" s="212"/>
      <c r="B95" s="892" t="s">
        <v>1</v>
      </c>
      <c r="C95" s="1379"/>
      <c r="D95" s="1379"/>
      <c r="E95" s="1379"/>
      <c r="F95" s="1379"/>
      <c r="G95" s="998"/>
      <c r="H95" s="998"/>
      <c r="I95" s="998"/>
      <c r="J95" s="998"/>
      <c r="K95" s="998"/>
      <c r="L95" s="998"/>
      <c r="M95" s="998"/>
      <c r="N95" s="998"/>
      <c r="O95" s="998"/>
      <c r="P95" s="998"/>
      <c r="Q95" s="1"/>
      <c r="R95" s="1"/>
      <c r="S95" s="1"/>
      <c r="T95" s="1"/>
      <c r="U95" s="1"/>
      <c r="V95" s="1"/>
      <c r="W95" s="1"/>
      <c r="X95" s="2"/>
      <c r="Y95" s="212"/>
      <c r="Z95" s="212"/>
      <c r="AA95" s="653"/>
      <c r="AB95" s="596"/>
      <c r="AC95" s="596"/>
      <c r="AD95" s="33"/>
      <c r="AE95" s="4"/>
      <c r="AF95" s="201"/>
      <c r="AG95" s="201"/>
      <c r="AH95" s="201"/>
      <c r="AI95" s="201"/>
      <c r="AJ95" s="4"/>
      <c r="AK95" s="4"/>
      <c r="AL95" s="4"/>
    </row>
    <row r="96" spans="1:38" ht="10.199999999999999" customHeight="1" x14ac:dyDescent="0.25">
      <c r="A96" s="212"/>
      <c r="B96" s="1380"/>
      <c r="C96" s="1381"/>
      <c r="D96" s="1381"/>
      <c r="E96" s="1381"/>
      <c r="F96" s="1381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4"/>
      <c r="R96" s="4"/>
      <c r="S96" s="4"/>
      <c r="T96" s="4"/>
      <c r="U96" s="4"/>
      <c r="V96" s="4"/>
      <c r="W96" s="4"/>
      <c r="X96" s="5"/>
      <c r="Y96" s="212"/>
      <c r="Z96" s="212"/>
      <c r="AA96" s="653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10.199999999999999" customHeight="1" x14ac:dyDescent="0.25">
      <c r="A97" s="212"/>
      <c r="B97" s="981" t="s">
        <v>279</v>
      </c>
      <c r="C97" s="982"/>
      <c r="D97" s="982"/>
      <c r="E97" s="982"/>
      <c r="F97" s="982"/>
      <c r="G97" s="982"/>
      <c r="H97" s="987"/>
      <c r="I97" s="987"/>
      <c r="J97" s="987"/>
      <c r="K97" s="372"/>
      <c r="L97" s="372"/>
      <c r="M97" s="982" t="s">
        <v>48</v>
      </c>
      <c r="N97" s="982"/>
      <c r="O97" s="982"/>
      <c r="P97" s="982"/>
      <c r="Q97" s="987"/>
      <c r="R97" s="987"/>
      <c r="S97" s="987"/>
      <c r="T97" s="61"/>
      <c r="U97" s="112"/>
      <c r="V97" s="112"/>
      <c r="W97" s="4"/>
      <c r="X97" s="5"/>
      <c r="Y97" s="211"/>
      <c r="Z97" s="211"/>
      <c r="AA97" s="653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10.199999999999999" customHeight="1" x14ac:dyDescent="0.25">
      <c r="A98" s="212"/>
      <c r="B98" s="981"/>
      <c r="C98" s="982"/>
      <c r="D98" s="982"/>
      <c r="E98" s="982"/>
      <c r="F98" s="982"/>
      <c r="G98" s="982"/>
      <c r="H98" s="989"/>
      <c r="I98" s="989"/>
      <c r="J98" s="989"/>
      <c r="K98" s="372"/>
      <c r="L98" s="372"/>
      <c r="M98" s="982"/>
      <c r="N98" s="982"/>
      <c r="O98" s="982"/>
      <c r="P98" s="982"/>
      <c r="Q98" s="989"/>
      <c r="R98" s="989"/>
      <c r="S98" s="989"/>
      <c r="T98" s="61"/>
      <c r="U98" s="112"/>
      <c r="V98" s="112"/>
      <c r="W98" s="4"/>
      <c r="X98" s="5"/>
      <c r="Y98" s="212"/>
      <c r="Z98" s="212"/>
      <c r="AA98" s="653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10.199999999999999" customHeight="1" x14ac:dyDescent="0.25">
      <c r="A99" s="212"/>
      <c r="B99" s="40"/>
      <c r="C99" s="35"/>
      <c r="D99" s="35"/>
      <c r="E99" s="35"/>
      <c r="F99" s="29"/>
      <c r="G99" s="29"/>
      <c r="H99" s="29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5"/>
      <c r="Y99" s="212"/>
      <c r="Z99" s="212"/>
      <c r="AA99" s="653"/>
      <c r="AB99" s="4"/>
      <c r="AC99" s="4"/>
      <c r="AD99" s="19"/>
      <c r="AE99" s="4"/>
      <c r="AF99" s="4"/>
      <c r="AG99" s="4"/>
      <c r="AH99" s="4"/>
      <c r="AI99" s="4"/>
      <c r="AJ99" s="4"/>
      <c r="AK99" s="4"/>
      <c r="AL99" s="4"/>
    </row>
    <row r="100" spans="1:38" ht="10.199999999999999" customHeight="1" x14ac:dyDescent="0.25">
      <c r="A100" s="212"/>
      <c r="B100" s="374"/>
      <c r="C100" s="372"/>
      <c r="D100" s="372"/>
      <c r="E100" s="372"/>
      <c r="F100" s="372"/>
      <c r="G100" s="372"/>
      <c r="H100" s="372"/>
      <c r="I100" s="372"/>
      <c r="J100" s="372"/>
      <c r="K100" s="372"/>
      <c r="L100" s="372"/>
      <c r="M100" s="982" t="s">
        <v>197</v>
      </c>
      <c r="N100" s="982"/>
      <c r="O100" s="982"/>
      <c r="P100" s="982"/>
      <c r="Q100" s="987"/>
      <c r="R100" s="987"/>
      <c r="S100" s="987"/>
      <c r="T100" s="4"/>
      <c r="U100" s="4"/>
      <c r="V100" s="4"/>
      <c r="W100" s="4"/>
      <c r="X100" s="5"/>
      <c r="Y100" s="212"/>
      <c r="Z100" s="212"/>
      <c r="AA100" s="653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10.199999999999999" customHeight="1" x14ac:dyDescent="0.25">
      <c r="A101" s="212"/>
      <c r="B101" s="373"/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982"/>
      <c r="N101" s="982"/>
      <c r="O101" s="982"/>
      <c r="P101" s="982"/>
      <c r="Q101" s="989"/>
      <c r="R101" s="989"/>
      <c r="S101" s="989"/>
      <c r="T101" s="4"/>
      <c r="U101" s="4"/>
      <c r="V101" s="4"/>
      <c r="W101" s="4"/>
      <c r="X101" s="5"/>
      <c r="Y101" s="212"/>
      <c r="Z101" s="212"/>
      <c r="AA101" s="653"/>
    </row>
    <row r="102" spans="1:38" ht="10.199999999999999" customHeight="1" thickBot="1" x14ac:dyDescent="0.3">
      <c r="A102" s="212"/>
      <c r="B102" s="41"/>
      <c r="C102" s="42"/>
      <c r="D102" s="42"/>
      <c r="E102" s="42"/>
      <c r="F102" s="43"/>
      <c r="G102" s="43"/>
      <c r="H102" s="43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7"/>
      <c r="Y102" s="212"/>
      <c r="Z102" s="212"/>
      <c r="AA102" s="653"/>
    </row>
    <row r="103" spans="1:38" ht="10.199999999999999" customHeight="1" x14ac:dyDescent="0.25">
      <c r="A103" s="212"/>
      <c r="Y103" s="212"/>
      <c r="Z103" s="212"/>
      <c r="AA103" s="653"/>
    </row>
    <row r="104" spans="1:38" ht="10.199999999999999" customHeight="1" x14ac:dyDescent="0.25">
      <c r="A104" s="212"/>
      <c r="Y104" s="212"/>
      <c r="Z104" s="212"/>
      <c r="AA104" s="653"/>
    </row>
    <row r="105" spans="1:38" ht="10.199999999999999" customHeight="1" x14ac:dyDescent="0.3">
      <c r="A105" s="212"/>
      <c r="B105" s="226"/>
      <c r="C105" s="226"/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38"/>
      <c r="O105" s="228"/>
      <c r="P105" s="228"/>
      <c r="Q105" s="238"/>
      <c r="R105" s="238"/>
      <c r="S105" s="238"/>
      <c r="T105" s="238"/>
      <c r="U105" s="238"/>
      <c r="V105" s="238"/>
      <c r="W105" s="229"/>
      <c r="X105" s="212"/>
      <c r="Y105" s="212"/>
      <c r="Z105" s="212"/>
      <c r="AA105" s="653"/>
    </row>
    <row r="106" spans="1:38" ht="10.199999999999999" customHeight="1" x14ac:dyDescent="0.35">
      <c r="A106" s="212"/>
      <c r="B106" s="215"/>
      <c r="C106" s="226"/>
      <c r="D106" s="237"/>
      <c r="E106" s="238"/>
      <c r="F106" s="238"/>
      <c r="G106" s="238"/>
      <c r="H106" s="238"/>
      <c r="I106" s="238"/>
      <c r="J106" s="238"/>
      <c r="K106" s="238"/>
      <c r="L106" s="238"/>
      <c r="M106" s="238"/>
      <c r="N106" s="238"/>
      <c r="O106" s="227"/>
      <c r="P106" s="228"/>
      <c r="Q106" s="238"/>
      <c r="R106" s="238"/>
      <c r="S106" s="238"/>
      <c r="T106" s="238"/>
      <c r="U106" s="238"/>
      <c r="V106" s="238"/>
      <c r="W106" s="229"/>
      <c r="X106" s="212"/>
      <c r="Y106" s="212"/>
      <c r="Z106" s="212"/>
      <c r="AA106" s="653"/>
    </row>
    <row r="107" spans="1:38" ht="10.199999999999999" customHeight="1" x14ac:dyDescent="0.25">
      <c r="A107" s="212"/>
      <c r="B107" s="236"/>
      <c r="C107" s="236"/>
      <c r="D107" s="236"/>
      <c r="E107" s="63"/>
      <c r="F107" s="238"/>
      <c r="G107" s="238"/>
      <c r="H107" s="238"/>
      <c r="I107" s="238"/>
      <c r="J107" s="238"/>
      <c r="K107" s="63"/>
      <c r="L107" s="63"/>
      <c r="M107" s="63"/>
      <c r="N107" s="238"/>
      <c r="O107" s="238"/>
      <c r="P107" s="238"/>
      <c r="Q107" s="238"/>
      <c r="R107" s="238"/>
      <c r="S107" s="241"/>
      <c r="T107" s="236"/>
      <c r="U107" s="196"/>
      <c r="V107" s="196"/>
      <c r="W107" s="196"/>
      <c r="X107" s="212"/>
      <c r="Y107" s="212"/>
      <c r="Z107" s="212"/>
      <c r="AA107" s="653"/>
    </row>
    <row r="108" spans="1:38" ht="10.199999999999999" customHeight="1" x14ac:dyDescent="0.25">
      <c r="A108" s="212"/>
      <c r="B108" s="236"/>
      <c r="C108" s="236"/>
      <c r="D108" s="236"/>
      <c r="E108" s="238"/>
      <c r="F108" s="238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196"/>
      <c r="U108" s="196"/>
      <c r="V108" s="196"/>
      <c r="W108" s="196"/>
      <c r="X108" s="212"/>
      <c r="Y108" s="212"/>
      <c r="Z108" s="4"/>
      <c r="AA108" s="653"/>
    </row>
    <row r="109" spans="1:38" ht="10.199999999999999" customHeight="1" x14ac:dyDescent="0.3">
      <c r="A109" s="212"/>
      <c r="B109" s="226"/>
      <c r="C109" s="226"/>
      <c r="D109" s="238"/>
      <c r="E109" s="240"/>
      <c r="F109" s="240"/>
      <c r="G109" s="240"/>
      <c r="H109" s="240"/>
      <c r="I109" s="240"/>
      <c r="J109" s="240"/>
      <c r="K109" s="238"/>
      <c r="L109" s="238"/>
      <c r="M109" s="240"/>
      <c r="N109" s="240"/>
      <c r="O109" s="240"/>
      <c r="P109" s="240"/>
      <c r="Q109" s="240"/>
      <c r="R109" s="240"/>
      <c r="S109" s="238"/>
      <c r="T109" s="239"/>
      <c r="U109" s="239"/>
      <c r="V109" s="239"/>
      <c r="W109" s="229"/>
      <c r="X109" s="212"/>
      <c r="Y109" s="212"/>
      <c r="Z109" s="4"/>
      <c r="AA109" s="653"/>
    </row>
    <row r="110" spans="1:38" ht="10.199999999999999" customHeight="1" x14ac:dyDescent="0.35">
      <c r="A110" s="212"/>
      <c r="B110" s="215"/>
      <c r="C110" s="226"/>
      <c r="D110" s="237"/>
      <c r="E110" s="218"/>
      <c r="F110" s="218"/>
      <c r="G110" s="218"/>
      <c r="H110" s="218"/>
      <c r="I110" s="218"/>
      <c r="J110" s="218"/>
      <c r="K110" s="238"/>
      <c r="L110" s="238"/>
      <c r="M110" s="218"/>
      <c r="N110" s="218"/>
      <c r="O110" s="218"/>
      <c r="P110" s="218"/>
      <c r="Q110" s="218"/>
      <c r="R110" s="218"/>
      <c r="S110" s="238"/>
      <c r="T110" s="239"/>
      <c r="U110" s="239"/>
      <c r="V110" s="239"/>
      <c r="W110" s="229"/>
      <c r="X110" s="212"/>
      <c r="Y110" s="212"/>
      <c r="Z110" s="4"/>
      <c r="AA110" s="653"/>
    </row>
    <row r="111" spans="1:38" ht="10.199999999999999" customHeight="1" x14ac:dyDescent="0.3">
      <c r="A111" s="212"/>
      <c r="B111" s="226"/>
      <c r="C111" s="226"/>
      <c r="D111" s="238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28"/>
      <c r="P111" s="228"/>
      <c r="Q111" s="228"/>
      <c r="R111" s="229"/>
      <c r="S111" s="241"/>
      <c r="T111" s="241"/>
      <c r="U111" s="241"/>
      <c r="V111" s="241"/>
      <c r="W111" s="230"/>
      <c r="X111" s="212"/>
      <c r="Y111" s="212"/>
      <c r="Z111" s="4"/>
    </row>
    <row r="112" spans="1:38" ht="10.199999999999999" customHeight="1" x14ac:dyDescent="0.25">
      <c r="A112" s="212"/>
      <c r="B112" s="236"/>
      <c r="C112" s="239"/>
      <c r="D112" s="227"/>
      <c r="E112" s="236"/>
      <c r="F112" s="239"/>
      <c r="G112" s="239"/>
      <c r="H112" s="239"/>
      <c r="I112" s="239"/>
      <c r="J112" s="239"/>
      <c r="K112" s="239"/>
      <c r="L112" s="239"/>
      <c r="M112" s="239"/>
      <c r="N112" s="239"/>
      <c r="O112" s="238"/>
      <c r="P112" s="238"/>
      <c r="Q112" s="238"/>
      <c r="R112" s="238"/>
      <c r="S112" s="238"/>
      <c r="T112" s="238"/>
      <c r="U112" s="238"/>
      <c r="V112" s="238"/>
      <c r="W112" s="238"/>
      <c r="X112" s="212"/>
      <c r="Y112" s="212"/>
      <c r="Z112" s="4"/>
    </row>
    <row r="113" spans="1:26" ht="9.6" customHeight="1" x14ac:dyDescent="0.25">
      <c r="A113" s="212"/>
      <c r="B113" s="239"/>
      <c r="C113" s="239"/>
      <c r="D113" s="227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8"/>
      <c r="P113" s="238"/>
      <c r="Q113" s="238"/>
      <c r="R113" s="238"/>
      <c r="S113" s="238"/>
      <c r="T113" s="238"/>
      <c r="U113" s="238"/>
      <c r="V113" s="238"/>
      <c r="W113" s="238"/>
      <c r="X113" s="212"/>
      <c r="Y113" s="212"/>
      <c r="Z113" s="4"/>
    </row>
    <row r="114" spans="1:26" ht="10.199999999999999" customHeight="1" x14ac:dyDescent="0.25">
      <c r="A114" s="212"/>
      <c r="B114" s="222"/>
      <c r="C114" s="211"/>
      <c r="D114" s="211"/>
      <c r="E114" s="211"/>
      <c r="F114" s="211"/>
      <c r="G114" s="211"/>
      <c r="H114" s="211"/>
      <c r="I114" s="211"/>
      <c r="J114" s="211"/>
      <c r="K114" s="211"/>
      <c r="L114" s="231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12"/>
      <c r="Z114" s="4"/>
    </row>
    <row r="115" spans="1:26" ht="10.199999999999999" customHeight="1" x14ac:dyDescent="0.25">
      <c r="A115" s="212"/>
      <c r="B115" s="211"/>
      <c r="C115" s="211"/>
      <c r="D115" s="211"/>
      <c r="E115" s="211"/>
      <c r="F115" s="211"/>
      <c r="G115" s="211"/>
      <c r="H115" s="211"/>
      <c r="I115" s="211"/>
      <c r="J115" s="211"/>
      <c r="K115" s="211"/>
      <c r="L115" s="15"/>
      <c r="M115" s="211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12"/>
      <c r="Z115" s="4"/>
    </row>
    <row r="116" spans="1:26" ht="10.199999999999999" customHeight="1" x14ac:dyDescent="0.25">
      <c r="A116" s="212"/>
      <c r="B116" s="212"/>
      <c r="C116" s="212"/>
      <c r="D116" s="212"/>
      <c r="E116" s="212"/>
      <c r="F116" s="212"/>
      <c r="G116" s="212"/>
      <c r="H116" s="212"/>
      <c r="I116" s="212"/>
      <c r="J116" s="61"/>
      <c r="K116" s="61"/>
      <c r="L116" s="72"/>
      <c r="M116" s="72"/>
      <c r="N116" s="72"/>
      <c r="O116" s="72"/>
      <c r="P116" s="212"/>
      <c r="Q116" s="212"/>
      <c r="R116" s="212"/>
      <c r="S116" s="61"/>
      <c r="T116" s="61"/>
      <c r="U116" s="212"/>
      <c r="V116" s="212"/>
      <c r="W116" s="212"/>
      <c r="X116" s="212"/>
      <c r="Y116" s="212"/>
      <c r="Z116" s="4"/>
    </row>
    <row r="117" spans="1:26" ht="10.199999999999999" customHeight="1" x14ac:dyDescent="0.25">
      <c r="A117" s="212"/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11"/>
      <c r="M117" s="211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</row>
    <row r="118" spans="1:26" ht="10.199999999999999" customHeight="1" x14ac:dyDescent="0.25">
      <c r="A118" s="212"/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</row>
    <row r="119" spans="1:26" ht="10.199999999999999" customHeight="1" x14ac:dyDescent="0.25">
      <c r="A119" s="212"/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</row>
    <row r="120" spans="1:26" ht="10.199999999999999" customHeight="1" x14ac:dyDescent="0.25">
      <c r="A120" s="212"/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</row>
    <row r="121" spans="1:26" ht="10.199999999999999" customHeight="1" x14ac:dyDescent="0.25">
      <c r="A121" s="212"/>
      <c r="B121" s="52"/>
      <c r="C121" s="52"/>
      <c r="D121" s="52"/>
      <c r="E121" s="52"/>
      <c r="F121" s="52"/>
      <c r="G121" s="52"/>
      <c r="H121" s="212"/>
      <c r="I121" s="212"/>
      <c r="J121" s="52"/>
      <c r="K121" s="52"/>
      <c r="L121" s="52"/>
      <c r="M121" s="52"/>
      <c r="N121" s="52"/>
      <c r="O121" s="52"/>
      <c r="P121" s="212"/>
      <c r="Q121" s="212"/>
      <c r="R121" s="52"/>
      <c r="S121" s="52"/>
      <c r="T121" s="52"/>
      <c r="U121" s="52"/>
      <c r="V121" s="52"/>
      <c r="W121" s="52"/>
      <c r="X121" s="212"/>
    </row>
    <row r="122" spans="1:26" ht="10.199999999999999" customHeight="1" x14ac:dyDescent="0.25">
      <c r="A122" s="212"/>
      <c r="B122" s="211"/>
      <c r="C122" s="211"/>
      <c r="D122" s="211"/>
      <c r="E122" s="211"/>
      <c r="F122" s="211"/>
      <c r="G122" s="211"/>
      <c r="H122" s="211"/>
      <c r="I122" s="211"/>
      <c r="J122" s="211"/>
      <c r="K122" s="72"/>
      <c r="L122" s="212"/>
      <c r="M122" s="212"/>
      <c r="N122" s="212"/>
      <c r="O122" s="212"/>
      <c r="P122" s="212"/>
      <c r="Q122" s="211"/>
      <c r="R122" s="211"/>
      <c r="S122" s="211"/>
      <c r="T122" s="211"/>
      <c r="U122" s="61"/>
      <c r="V122" s="61"/>
      <c r="W122" s="212"/>
      <c r="X122" s="212"/>
    </row>
    <row r="123" spans="1:26" ht="10.199999999999999" customHeight="1" x14ac:dyDescent="0.25">
      <c r="B123" s="67"/>
      <c r="C123" s="211"/>
      <c r="D123" s="211"/>
      <c r="E123" s="211"/>
      <c r="F123" s="211"/>
      <c r="G123" s="199"/>
      <c r="H123" s="200"/>
      <c r="I123" s="200"/>
      <c r="J123" s="200"/>
      <c r="K123" s="200"/>
      <c r="L123" s="200"/>
      <c r="M123" s="200"/>
      <c r="N123" s="200"/>
      <c r="O123" s="200"/>
      <c r="P123" s="200"/>
      <c r="Q123" s="212"/>
      <c r="R123" s="212"/>
      <c r="S123" s="212"/>
      <c r="T123" s="212"/>
      <c r="U123" s="212"/>
      <c r="V123" s="212"/>
      <c r="W123" s="212"/>
      <c r="X123" s="212"/>
    </row>
    <row r="124" spans="1:26" ht="10.199999999999999" customHeight="1" x14ac:dyDescent="0.25">
      <c r="B124" s="211"/>
      <c r="C124" s="211"/>
      <c r="D124" s="211"/>
      <c r="E124" s="211"/>
      <c r="F124" s="211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12"/>
      <c r="R124" s="212"/>
      <c r="S124" s="212"/>
      <c r="T124" s="212"/>
      <c r="U124" s="212"/>
      <c r="V124" s="212"/>
      <c r="W124" s="212"/>
      <c r="X124" s="212"/>
    </row>
    <row r="125" spans="1:26" ht="10.199999999999999" customHeight="1" x14ac:dyDescent="0.25"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</row>
    <row r="126" spans="1:26" ht="10.199999999999999" customHeight="1" x14ac:dyDescent="0.25">
      <c r="B126" s="204"/>
      <c r="C126" s="212"/>
      <c r="D126" s="212"/>
      <c r="E126" s="212"/>
      <c r="F126" s="212"/>
      <c r="G126" s="212"/>
      <c r="H126" s="61"/>
      <c r="I126" s="61"/>
      <c r="J126" s="211"/>
      <c r="K126" s="211"/>
      <c r="L126" s="211"/>
      <c r="M126" s="204"/>
      <c r="N126" s="212"/>
      <c r="O126" s="212"/>
      <c r="P126" s="212"/>
      <c r="Q126" s="61"/>
      <c r="R126" s="61"/>
      <c r="S126" s="61"/>
      <c r="T126" s="61"/>
      <c r="U126" s="112"/>
      <c r="V126" s="112"/>
      <c r="W126" s="212"/>
      <c r="X126" s="212"/>
    </row>
    <row r="127" spans="1:26" ht="10.199999999999999" customHeight="1" x14ac:dyDescent="0.25">
      <c r="B127" s="212"/>
      <c r="C127" s="212"/>
      <c r="D127" s="212"/>
      <c r="E127" s="212"/>
      <c r="F127" s="212"/>
      <c r="G127" s="212"/>
      <c r="H127" s="61"/>
      <c r="I127" s="61"/>
      <c r="J127" s="211"/>
      <c r="K127" s="211"/>
      <c r="L127" s="211"/>
      <c r="M127" s="212"/>
      <c r="N127" s="212"/>
      <c r="O127" s="212"/>
      <c r="P127" s="212"/>
      <c r="Q127" s="61"/>
      <c r="R127" s="61"/>
      <c r="S127" s="61"/>
      <c r="T127" s="61"/>
      <c r="U127" s="112"/>
      <c r="V127" s="112"/>
      <c r="W127" s="212"/>
      <c r="X127" s="212"/>
    </row>
    <row r="128" spans="1:26" ht="10.199999999999999" customHeight="1" x14ac:dyDescent="0.25">
      <c r="B128" s="68"/>
      <c r="C128" s="68"/>
      <c r="D128" s="68"/>
      <c r="E128" s="68"/>
      <c r="F128" s="69"/>
      <c r="G128" s="69"/>
      <c r="H128" s="69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</row>
    <row r="129" spans="2:24" ht="10.199999999999999" customHeight="1" x14ac:dyDescent="0.25">
      <c r="B129" s="204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04"/>
      <c r="N129" s="212"/>
      <c r="O129" s="212"/>
      <c r="P129" s="212"/>
      <c r="Q129" s="61"/>
      <c r="R129" s="61"/>
      <c r="S129" s="212"/>
      <c r="T129" s="212"/>
      <c r="U129" s="212"/>
      <c r="V129" s="212"/>
      <c r="W129" s="212"/>
      <c r="X129" s="212"/>
    </row>
    <row r="130" spans="2:24" ht="10.199999999999999" customHeight="1" x14ac:dyDescent="0.25"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2"/>
      <c r="N130" s="212"/>
      <c r="O130" s="212"/>
      <c r="P130" s="212"/>
      <c r="Q130" s="61"/>
      <c r="R130" s="61"/>
      <c r="S130" s="212"/>
      <c r="T130" s="212"/>
      <c r="U130" s="212"/>
      <c r="V130" s="212"/>
      <c r="W130" s="212"/>
      <c r="X130" s="212"/>
    </row>
    <row r="131" spans="2:24" ht="10.199999999999999" customHeight="1" x14ac:dyDescent="0.25">
      <c r="B131" s="68"/>
      <c r="C131" s="68"/>
      <c r="D131" s="68"/>
      <c r="E131" s="68"/>
      <c r="F131" s="69"/>
      <c r="G131" s="69"/>
      <c r="H131" s="69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212"/>
      <c r="W131" s="212"/>
      <c r="X131" s="212"/>
    </row>
    <row r="132" spans="2:24" ht="10.199999999999999" customHeight="1" x14ac:dyDescent="0.25">
      <c r="B132" s="212"/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2"/>
      <c r="W132" s="212"/>
      <c r="X132" s="212"/>
    </row>
    <row r="133" spans="2:24" ht="10.199999999999999" customHeight="1" x14ac:dyDescent="0.25"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</row>
    <row r="134" spans="2:24" ht="10.199999999999999" customHeight="1" x14ac:dyDescent="0.25"/>
    <row r="135" spans="2:24" ht="10.199999999999999" customHeight="1" x14ac:dyDescent="0.25"/>
    <row r="136" spans="2:24" ht="10.199999999999999" customHeight="1" x14ac:dyDescent="0.25"/>
    <row r="137" spans="2:24" ht="10.199999999999999" customHeight="1" x14ac:dyDescent="0.25"/>
    <row r="138" spans="2:24" ht="10.199999999999999" customHeight="1" x14ac:dyDescent="0.25"/>
    <row r="139" spans="2:24" ht="10.199999999999999" customHeight="1" x14ac:dyDescent="0.25"/>
    <row r="140" spans="2:24" ht="10.199999999999999" customHeight="1" x14ac:dyDescent="0.25"/>
    <row r="141" spans="2:24" ht="10.199999999999999" customHeight="1" x14ac:dyDescent="0.25"/>
    <row r="142" spans="2:24" ht="10.199999999999999" customHeight="1" x14ac:dyDescent="0.25"/>
    <row r="143" spans="2:24" ht="10.199999999999999" customHeight="1" x14ac:dyDescent="0.25"/>
    <row r="144" spans="2:24" ht="10.199999999999999" customHeight="1" x14ac:dyDescent="0.25"/>
    <row r="145" ht="10.199999999999999" customHeight="1" x14ac:dyDescent="0.25"/>
    <row r="146" ht="10.199999999999999" customHeight="1" x14ac:dyDescent="0.25"/>
    <row r="147" ht="10.199999999999999" customHeight="1" x14ac:dyDescent="0.25"/>
    <row r="148" ht="10.199999999999999" customHeight="1" x14ac:dyDescent="0.25"/>
    <row r="149" ht="10.199999999999999" customHeight="1" x14ac:dyDescent="0.25"/>
  </sheetData>
  <sheetProtection algorithmName="SHA-512" hashValue="RTu53dmzzLBz5vqMwsmyaIMKTRgXehV+VZ6p7EIonP5YSWhJJBebZIcnMKnvtUzZtJlDC+gGGOFmJwP1Aa1KRA==" saltValue="mBQgsmka3rEFg4GjY+mZfQ==" spinCount="100000" sheet="1" objects="1" scenarios="1" selectLockedCells="1"/>
  <mergeCells count="155">
    <mergeCell ref="AA1:AA110"/>
    <mergeCell ref="B97:G98"/>
    <mergeCell ref="M97:P98"/>
    <mergeCell ref="H97:J98"/>
    <mergeCell ref="Q97:S98"/>
    <mergeCell ref="Q100:S101"/>
    <mergeCell ref="M100:P101"/>
    <mergeCell ref="U25:W26"/>
    <mergeCell ref="F25:H26"/>
    <mergeCell ref="C27:E28"/>
    <mergeCell ref="I27:K28"/>
    <mergeCell ref="O27:Q28"/>
    <mergeCell ref="C29:E30"/>
    <mergeCell ref="C31:E32"/>
    <mergeCell ref="C33:E34"/>
    <mergeCell ref="C35:E36"/>
    <mergeCell ref="F27:H28"/>
    <mergeCell ref="F29:H30"/>
    <mergeCell ref="F31:H32"/>
    <mergeCell ref="F33:H34"/>
    <mergeCell ref="F35:H36"/>
    <mergeCell ref="I33:K34"/>
    <mergeCell ref="I35:K36"/>
    <mergeCell ref="L27:N28"/>
    <mergeCell ref="L29:N30"/>
    <mergeCell ref="B2:C3"/>
    <mergeCell ref="E2:G3"/>
    <mergeCell ref="I2:S3"/>
    <mergeCell ref="V2:Y3"/>
    <mergeCell ref="B4:D4"/>
    <mergeCell ref="E4:G4"/>
    <mergeCell ref="I4:S4"/>
    <mergeCell ref="W4:Y5"/>
    <mergeCell ref="O29:Q30"/>
    <mergeCell ref="AB95:AC95"/>
    <mergeCell ref="B95:F96"/>
    <mergeCell ref="G95:P96"/>
    <mergeCell ref="B7:Y8"/>
    <mergeCell ref="B19:X20"/>
    <mergeCell ref="B17:X18"/>
    <mergeCell ref="C25:E26"/>
    <mergeCell ref="I25:K26"/>
    <mergeCell ref="L25:N26"/>
    <mergeCell ref="O25:Q26"/>
    <mergeCell ref="R25:T26"/>
    <mergeCell ref="A9:X10"/>
    <mergeCell ref="A11:Y12"/>
    <mergeCell ref="A13:Y14"/>
    <mergeCell ref="I29:K30"/>
    <mergeCell ref="I31:K32"/>
    <mergeCell ref="L31:N32"/>
    <mergeCell ref="L33:N34"/>
    <mergeCell ref="L35:N36"/>
    <mergeCell ref="U27:W28"/>
    <mergeCell ref="U29:W30"/>
    <mergeCell ref="U31:W32"/>
    <mergeCell ref="U33:W34"/>
    <mergeCell ref="U35:W36"/>
    <mergeCell ref="O31:Q32"/>
    <mergeCell ref="O33:Q34"/>
    <mergeCell ref="O35:Q36"/>
    <mergeCell ref="R27:T28"/>
    <mergeCell ref="R29:T30"/>
    <mergeCell ref="R31:T32"/>
    <mergeCell ref="R33:T34"/>
    <mergeCell ref="R35:T36"/>
    <mergeCell ref="O39:X40"/>
    <mergeCell ref="B43:D44"/>
    <mergeCell ref="E43:I44"/>
    <mergeCell ref="J43:L44"/>
    <mergeCell ref="M43:N44"/>
    <mergeCell ref="O43:P44"/>
    <mergeCell ref="B39:D40"/>
    <mergeCell ref="E39:F40"/>
    <mergeCell ref="G39:N40"/>
    <mergeCell ref="O47:P48"/>
    <mergeCell ref="E49:I49"/>
    <mergeCell ref="B51:D52"/>
    <mergeCell ref="E51:I52"/>
    <mergeCell ref="J51:L52"/>
    <mergeCell ref="M51:N52"/>
    <mergeCell ref="O51:P52"/>
    <mergeCell ref="E45:I45"/>
    <mergeCell ref="B47:D48"/>
    <mergeCell ref="E47:I48"/>
    <mergeCell ref="J47:L48"/>
    <mergeCell ref="M47:N48"/>
    <mergeCell ref="B68:C69"/>
    <mergeCell ref="D68:N69"/>
    <mergeCell ref="O68:R69"/>
    <mergeCell ref="S68:W69"/>
    <mergeCell ref="E53:I53"/>
    <mergeCell ref="B90:G91"/>
    <mergeCell ref="J90:O91"/>
    <mergeCell ref="R90:W91"/>
    <mergeCell ref="B93:G93"/>
    <mergeCell ref="J93:O93"/>
    <mergeCell ref="R93:W93"/>
    <mergeCell ref="S76:W77"/>
    <mergeCell ref="B70:C71"/>
    <mergeCell ref="D70:N71"/>
    <mergeCell ref="O70:R71"/>
    <mergeCell ref="S70:W71"/>
    <mergeCell ref="B72:C73"/>
    <mergeCell ref="D72:N73"/>
    <mergeCell ref="O72:R73"/>
    <mergeCell ref="S72:W73"/>
    <mergeCell ref="S62:W63"/>
    <mergeCell ref="B82:C83"/>
    <mergeCell ref="D82:N83"/>
    <mergeCell ref="O82:R83"/>
    <mergeCell ref="B74:C75"/>
    <mergeCell ref="D74:N75"/>
    <mergeCell ref="O74:R75"/>
    <mergeCell ref="S74:W75"/>
    <mergeCell ref="B76:C77"/>
    <mergeCell ref="D76:N77"/>
    <mergeCell ref="O76:R77"/>
    <mergeCell ref="B86:C87"/>
    <mergeCell ref="D86:N87"/>
    <mergeCell ref="O86:R87"/>
    <mergeCell ref="S86:W87"/>
    <mergeCell ref="S82:W83"/>
    <mergeCell ref="B84:C85"/>
    <mergeCell ref="D84:N85"/>
    <mergeCell ref="O84:R85"/>
    <mergeCell ref="S84:W85"/>
    <mergeCell ref="B78:C79"/>
    <mergeCell ref="D78:N79"/>
    <mergeCell ref="O78:R79"/>
    <mergeCell ref="S78:W79"/>
    <mergeCell ref="B80:C81"/>
    <mergeCell ref="D80:N81"/>
    <mergeCell ref="O80:R81"/>
    <mergeCell ref="S80:W81"/>
    <mergeCell ref="B55:H56"/>
    <mergeCell ref="B64:C65"/>
    <mergeCell ref="D64:N65"/>
    <mergeCell ref="O64:R65"/>
    <mergeCell ref="S64:W65"/>
    <mergeCell ref="B66:C67"/>
    <mergeCell ref="D66:N67"/>
    <mergeCell ref="O66:R67"/>
    <mergeCell ref="S66:W67"/>
    <mergeCell ref="B58:C59"/>
    <mergeCell ref="D58:N59"/>
    <mergeCell ref="O58:R59"/>
    <mergeCell ref="S58:W59"/>
    <mergeCell ref="B60:C61"/>
    <mergeCell ref="D60:N61"/>
    <mergeCell ref="O60:R61"/>
    <mergeCell ref="S60:W61"/>
    <mergeCell ref="B62:C63"/>
    <mergeCell ref="D62:N63"/>
    <mergeCell ref="O62:R63"/>
  </mergeCells>
  <dataValidations count="2">
    <dataValidation type="list" allowBlank="1" showInputMessage="1" showErrorMessage="1" sqref="W111" xr:uid="{00000000-0002-0000-1F00-000000000000}">
      <formula1>"Personalratsmitglied, Ersatzmitglied"</formula1>
    </dataValidation>
    <dataValidation type="list" allowBlank="1" showInputMessage="1" showErrorMessage="1" prompt="Bitte wählen Sie die zutreffende Funktion aus." sqref="S111:V111 S60:W87" xr:uid="{00000000-0002-0000-1F00-000001000000}">
      <formula1>"Personalratsmitglied, Ersatzmitglied"</formula1>
    </dataValidation>
  </dataValidations>
  <pageMargins left="0.7" right="0.7" top="0.78740157499999996" bottom="0.78740157499999996" header="0.3" footer="0.3"/>
  <pageSetup paperSize="9" scale="7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3">
    <tabColor theme="3" tint="0.39997558519241921"/>
  </sheetPr>
  <dimension ref="A1:AL110"/>
  <sheetViews>
    <sheetView showGridLines="0" topLeftCell="B1" zoomScaleNormal="100" workbookViewId="0">
      <selection activeCell="H105" sqref="H105:J106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652" t="s">
        <v>466</v>
      </c>
    </row>
    <row r="2" spans="1:27" ht="10.199999999999999" customHeight="1" x14ac:dyDescent="0.25">
      <c r="A2" s="262"/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316</v>
      </c>
      <c r="W2" s="530"/>
      <c r="X2" s="530"/>
      <c r="Y2" s="530"/>
      <c r="Z2" s="262"/>
      <c r="AA2" s="653"/>
    </row>
    <row r="3" spans="1:27" ht="10.199999999999999" customHeight="1" x14ac:dyDescent="0.25">
      <c r="A3" s="262"/>
      <c r="B3" s="663"/>
      <c r="C3" s="664"/>
      <c r="D3" s="262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Z3" s="262"/>
      <c r="AA3" s="653"/>
    </row>
    <row r="4" spans="1:27" ht="10.199999999999999" customHeight="1" x14ac:dyDescent="0.25">
      <c r="A4" s="262"/>
      <c r="B4" s="1015" t="s">
        <v>18</v>
      </c>
      <c r="C4" s="1015"/>
      <c r="D4" s="1015"/>
      <c r="E4" s="1016" t="s">
        <v>43</v>
      </c>
      <c r="F4" s="590"/>
      <c r="G4" s="590"/>
      <c r="I4" s="1089" t="s">
        <v>435</v>
      </c>
      <c r="J4" s="1090"/>
      <c r="K4" s="1090"/>
      <c r="L4" s="1090"/>
      <c r="M4" s="1090"/>
      <c r="N4" s="1090"/>
      <c r="O4" s="1090"/>
      <c r="P4" s="1090"/>
      <c r="Q4" s="1090"/>
      <c r="R4" s="1090"/>
      <c r="S4" s="1090"/>
      <c r="W4" s="265"/>
      <c r="X4" s="265"/>
      <c r="Y4" s="265"/>
      <c r="Z4" s="262"/>
      <c r="AA4" s="653"/>
    </row>
    <row r="5" spans="1:27" ht="10.199999999999999" customHeight="1" x14ac:dyDescent="0.25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5"/>
      <c r="X5" s="265"/>
      <c r="Y5" s="265"/>
      <c r="Z5" s="262"/>
      <c r="AA5" s="653"/>
    </row>
    <row r="6" spans="1:27" ht="10.199999999999999" customHeight="1" x14ac:dyDescent="0.25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653"/>
    </row>
    <row r="7" spans="1:27" ht="10.199999999999999" customHeight="1" x14ac:dyDescent="0.25">
      <c r="A7" s="262"/>
      <c r="B7" s="1091" t="s">
        <v>310</v>
      </c>
      <c r="C7" s="685"/>
      <c r="D7" s="685"/>
      <c r="E7" s="685"/>
      <c r="F7" s="685"/>
      <c r="G7" s="685"/>
      <c r="H7" s="685"/>
      <c r="I7" s="685"/>
      <c r="J7" s="685"/>
      <c r="K7" s="685"/>
      <c r="L7" s="685"/>
      <c r="M7" s="685"/>
      <c r="N7" s="685"/>
      <c r="O7" s="685"/>
      <c r="P7" s="685"/>
      <c r="Q7" s="685"/>
      <c r="R7" s="685"/>
      <c r="S7" s="685"/>
      <c r="T7" s="685"/>
      <c r="U7" s="685"/>
      <c r="V7" s="685"/>
      <c r="W7" s="685"/>
      <c r="X7" s="685"/>
      <c r="Y7" s="685"/>
      <c r="Z7" s="262"/>
      <c r="AA7" s="653"/>
    </row>
    <row r="8" spans="1:27" ht="10.199999999999999" customHeight="1" x14ac:dyDescent="0.25">
      <c r="A8" s="262"/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5"/>
      <c r="N8" s="685"/>
      <c r="O8" s="685"/>
      <c r="P8" s="685"/>
      <c r="Q8" s="685"/>
      <c r="R8" s="685"/>
      <c r="S8" s="685"/>
      <c r="T8" s="685"/>
      <c r="U8" s="685"/>
      <c r="V8" s="685"/>
      <c r="W8" s="685"/>
      <c r="X8" s="685"/>
      <c r="Y8" s="685"/>
      <c r="Z8" s="262"/>
      <c r="AA8" s="653"/>
    </row>
    <row r="9" spans="1:27" ht="10.199999999999999" customHeight="1" x14ac:dyDescent="0.25">
      <c r="A9" s="262"/>
      <c r="B9" s="1091" t="s">
        <v>311</v>
      </c>
      <c r="C9" s="1091"/>
      <c r="D9" s="1091"/>
      <c r="E9" s="1091"/>
      <c r="F9" s="1091"/>
      <c r="G9" s="1091"/>
      <c r="H9" s="1091"/>
      <c r="I9" s="1091"/>
      <c r="J9" s="1091"/>
      <c r="K9" s="1091"/>
      <c r="L9" s="1091"/>
      <c r="M9" s="1091"/>
      <c r="N9" s="1091"/>
      <c r="O9" s="1091"/>
      <c r="P9" s="1091"/>
      <c r="Q9" s="1091"/>
      <c r="R9" s="1091"/>
      <c r="S9" s="1091"/>
      <c r="T9" s="1091"/>
      <c r="U9" s="1091"/>
      <c r="V9" s="1091"/>
      <c r="W9" s="1091"/>
      <c r="X9" s="1091"/>
      <c r="Y9" s="1091"/>
      <c r="Z9" s="262"/>
      <c r="AA9" s="653"/>
    </row>
    <row r="10" spans="1:27" ht="9.6" customHeight="1" x14ac:dyDescent="0.25">
      <c r="A10" s="262"/>
      <c r="B10" s="1091"/>
      <c r="C10" s="1091"/>
      <c r="D10" s="1091"/>
      <c r="E10" s="1091"/>
      <c r="F10" s="1091"/>
      <c r="G10" s="1091"/>
      <c r="H10" s="1091"/>
      <c r="I10" s="1091"/>
      <c r="J10" s="1091"/>
      <c r="K10" s="1091"/>
      <c r="L10" s="1091"/>
      <c r="M10" s="1091"/>
      <c r="N10" s="1091"/>
      <c r="O10" s="1091"/>
      <c r="P10" s="1091"/>
      <c r="Q10" s="1091"/>
      <c r="R10" s="1091"/>
      <c r="S10" s="1091"/>
      <c r="T10" s="1091"/>
      <c r="U10" s="1091"/>
      <c r="V10" s="1091"/>
      <c r="W10" s="1091"/>
      <c r="X10" s="1091"/>
      <c r="Y10" s="1091"/>
      <c r="Z10" s="262"/>
      <c r="AA10" s="653"/>
    </row>
    <row r="11" spans="1:27" ht="10.199999999999999" customHeight="1" x14ac:dyDescent="0.25">
      <c r="A11" s="262"/>
      <c r="B11" s="1092" t="s">
        <v>309</v>
      </c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1"/>
      <c r="Z11" s="54"/>
      <c r="AA11" s="653"/>
    </row>
    <row r="12" spans="1:27" ht="10.199999999999999" customHeight="1" x14ac:dyDescent="0.25">
      <c r="A12" s="262"/>
      <c r="B12" s="1092"/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1"/>
      <c r="Z12" s="54"/>
      <c r="AA12" s="653"/>
    </row>
    <row r="13" spans="1:27" ht="10.199999999999999" customHeight="1" x14ac:dyDescent="0.25">
      <c r="A13" s="262"/>
      <c r="B13" s="1092" t="s">
        <v>312</v>
      </c>
      <c r="C13" s="1091"/>
      <c r="D13" s="1091"/>
      <c r="E13" s="1091"/>
      <c r="F13" s="1091"/>
      <c r="G13" s="1091"/>
      <c r="H13" s="1091"/>
      <c r="I13" s="1091"/>
      <c r="J13" s="1091"/>
      <c r="K13" s="1091"/>
      <c r="L13" s="1091"/>
      <c r="M13" s="1091"/>
      <c r="N13" s="1091"/>
      <c r="O13" s="1091"/>
      <c r="P13" s="1091"/>
      <c r="Q13" s="1091"/>
      <c r="R13" s="1091"/>
      <c r="S13" s="1091"/>
      <c r="T13" s="1091"/>
      <c r="U13" s="1091"/>
      <c r="V13" s="1091"/>
      <c r="W13" s="1091"/>
      <c r="X13" s="1091"/>
      <c r="Y13" s="1091"/>
      <c r="Z13" s="262"/>
      <c r="AA13" s="653"/>
    </row>
    <row r="14" spans="1:27" ht="9.6" customHeight="1" x14ac:dyDescent="0.25">
      <c r="A14" s="262"/>
      <c r="B14" s="1091"/>
      <c r="C14" s="1091"/>
      <c r="D14" s="1091"/>
      <c r="E14" s="1091"/>
      <c r="F14" s="1091"/>
      <c r="G14" s="1091"/>
      <c r="H14" s="1091"/>
      <c r="I14" s="1091"/>
      <c r="J14" s="1091"/>
      <c r="K14" s="1091"/>
      <c r="L14" s="1091"/>
      <c r="M14" s="1091"/>
      <c r="N14" s="1091"/>
      <c r="O14" s="1091"/>
      <c r="P14" s="1091"/>
      <c r="Q14" s="1091"/>
      <c r="R14" s="1091"/>
      <c r="S14" s="1091"/>
      <c r="T14" s="1091"/>
      <c r="U14" s="1091"/>
      <c r="V14" s="1091"/>
      <c r="W14" s="1091"/>
      <c r="X14" s="1091"/>
      <c r="Y14" s="1091"/>
      <c r="Z14" s="262"/>
      <c r="AA14" s="653"/>
    </row>
    <row r="15" spans="1:27" ht="10.199999999999999" customHeight="1" x14ac:dyDescent="0.25">
      <c r="A15" s="262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54"/>
      <c r="AA15" s="653"/>
    </row>
    <row r="16" spans="1:27" ht="10.199999999999999" customHeight="1" x14ac:dyDescent="0.25">
      <c r="A16" s="262"/>
      <c r="Z16" s="56"/>
      <c r="AA16" s="653"/>
    </row>
    <row r="17" spans="1:27" ht="10.199999999999999" customHeight="1" x14ac:dyDescent="0.25">
      <c r="A17" s="262"/>
      <c r="B17" s="696" t="s">
        <v>251</v>
      </c>
      <c r="C17" s="510"/>
      <c r="D17" s="510"/>
      <c r="E17" s="510"/>
      <c r="F17" s="510"/>
      <c r="G17" s="510"/>
      <c r="H17" s="510"/>
      <c r="I17" s="510"/>
      <c r="J17" s="510"/>
      <c r="K17" s="1070"/>
      <c r="L17" s="1424"/>
      <c r="M17" s="1424"/>
      <c r="N17" s="693" t="s">
        <v>313</v>
      </c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262"/>
      <c r="Z17" s="56"/>
      <c r="AA17" s="653"/>
    </row>
    <row r="18" spans="1:27" ht="10.199999999999999" customHeight="1" x14ac:dyDescent="0.25">
      <c r="A18" s="262"/>
      <c r="B18" s="510"/>
      <c r="C18" s="510"/>
      <c r="D18" s="510"/>
      <c r="E18" s="510"/>
      <c r="F18" s="510"/>
      <c r="G18" s="510"/>
      <c r="H18" s="510"/>
      <c r="I18" s="510"/>
      <c r="J18" s="510"/>
      <c r="K18" s="1425"/>
      <c r="L18" s="1425"/>
      <c r="M18" s="1425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262"/>
      <c r="Z18" s="262"/>
      <c r="AA18" s="653"/>
    </row>
    <row r="19" spans="1:27" ht="10.199999999999999" customHeight="1" x14ac:dyDescent="0.25">
      <c r="A19" s="15"/>
      <c r="B19" s="696" t="s">
        <v>314</v>
      </c>
      <c r="C19" s="693"/>
      <c r="D19" s="693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15"/>
      <c r="Z19" s="58"/>
      <c r="AA19" s="653"/>
    </row>
    <row r="20" spans="1:27" ht="10.199999999999999" customHeight="1" x14ac:dyDescent="0.25">
      <c r="A20" s="15"/>
      <c r="B20" s="693"/>
      <c r="C20" s="693"/>
      <c r="D20" s="693"/>
      <c r="E20" s="693"/>
      <c r="F20" s="693"/>
      <c r="G20" s="693"/>
      <c r="H20" s="693"/>
      <c r="I20" s="693"/>
      <c r="J20" s="693"/>
      <c r="K20" s="693"/>
      <c r="L20" s="693"/>
      <c r="M20" s="693"/>
      <c r="N20" s="693"/>
      <c r="O20" s="693"/>
      <c r="P20" s="693"/>
      <c r="Q20" s="693"/>
      <c r="R20" s="693"/>
      <c r="S20" s="693"/>
      <c r="T20" s="693"/>
      <c r="U20" s="693"/>
      <c r="V20" s="693"/>
      <c r="W20" s="693"/>
      <c r="X20" s="693"/>
      <c r="Y20" s="15"/>
      <c r="Z20" s="15"/>
      <c r="AA20" s="653"/>
    </row>
    <row r="21" spans="1:27" ht="10.199999999999999" customHeight="1" x14ac:dyDescent="0.25">
      <c r="A21" s="262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653"/>
    </row>
    <row r="22" spans="1:27" ht="10.199999999999999" customHeight="1" x14ac:dyDescent="0.35">
      <c r="A22" s="59"/>
      <c r="E22" s="217"/>
      <c r="H22" s="1420">
        <f>IF('Formular 4b_3'!N97&lt;0,'Formular 4b_2'!N99,'Formular 4b_3'!N97)</f>
        <v>0</v>
      </c>
      <c r="I22" s="685"/>
      <c r="J22" s="685"/>
      <c r="L22" s="696" t="s">
        <v>253</v>
      </c>
      <c r="M22" s="510"/>
      <c r="N22" s="510"/>
      <c r="O22" s="510"/>
      <c r="P22" s="510"/>
      <c r="Q22" s="510"/>
      <c r="R22" s="510"/>
      <c r="S22" s="510"/>
      <c r="T22" s="395"/>
      <c r="AA22" s="653"/>
    </row>
    <row r="23" spans="1:27" ht="10.199999999999999" customHeight="1" x14ac:dyDescent="0.35">
      <c r="A23" s="59"/>
      <c r="E23" s="217"/>
      <c r="H23" s="674"/>
      <c r="I23" s="674"/>
      <c r="J23" s="674"/>
      <c r="L23" s="510"/>
      <c r="M23" s="510"/>
      <c r="N23" s="510"/>
      <c r="O23" s="510"/>
      <c r="P23" s="510"/>
      <c r="Q23" s="510"/>
      <c r="R23" s="510"/>
      <c r="S23" s="510"/>
      <c r="T23" s="395"/>
      <c r="AA23" s="653"/>
    </row>
    <row r="24" spans="1:27" ht="10.199999999999999" customHeight="1" x14ac:dyDescent="0.25">
      <c r="A24" s="262"/>
      <c r="B24" s="247"/>
      <c r="C24" s="1421" t="s">
        <v>409</v>
      </c>
      <c r="D24" s="546"/>
      <c r="E24" s="59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1421" t="s">
        <v>410</v>
      </c>
      <c r="S24" s="1422"/>
      <c r="T24" s="596"/>
      <c r="U24" s="247"/>
      <c r="V24" s="247"/>
      <c r="W24" s="247"/>
      <c r="X24" s="247"/>
      <c r="Y24" s="247"/>
      <c r="Z24" s="54"/>
      <c r="AA24" s="653"/>
    </row>
    <row r="25" spans="1:27" ht="10.199999999999999" customHeight="1" x14ac:dyDescent="0.25">
      <c r="A25" s="262"/>
      <c r="C25" s="1283"/>
      <c r="D25" s="1283"/>
      <c r="E25" s="1088"/>
      <c r="R25" s="1423"/>
      <c r="S25" s="1423"/>
      <c r="T25" s="1088"/>
      <c r="Z25" s="55"/>
      <c r="AA25" s="653"/>
    </row>
    <row r="26" spans="1:27" ht="10.199999999999999" customHeight="1" x14ac:dyDescent="0.35">
      <c r="A26" s="59"/>
      <c r="B26" s="217"/>
      <c r="C26" s="217"/>
      <c r="D26" s="217"/>
      <c r="E26" s="217"/>
      <c r="F26" s="217"/>
      <c r="G26" s="217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46"/>
      <c r="U26" s="263"/>
      <c r="V26" s="263"/>
      <c r="W26" s="15"/>
      <c r="X26" s="263"/>
      <c r="Y26" s="263"/>
      <c r="Z26" s="15"/>
      <c r="AA26" s="653"/>
    </row>
    <row r="27" spans="1:27" ht="10.199999999999999" customHeight="1" x14ac:dyDescent="0.25">
      <c r="A27" s="59"/>
      <c r="B27" s="262"/>
      <c r="C27" s="1328"/>
      <c r="D27" s="1329"/>
      <c r="E27" s="1329"/>
      <c r="H27" s="696" t="s">
        <v>315</v>
      </c>
      <c r="I27" s="510"/>
      <c r="J27" s="510"/>
      <c r="K27" s="510"/>
      <c r="L27" s="510"/>
      <c r="M27" s="510"/>
      <c r="N27" s="510"/>
      <c r="O27" s="510"/>
      <c r="P27" s="510"/>
      <c r="R27" s="1328"/>
      <c r="S27" s="1329"/>
      <c r="T27" s="1329"/>
      <c r="U27" s="263"/>
      <c r="V27" s="263"/>
      <c r="W27" s="15"/>
      <c r="X27" s="263"/>
      <c r="Y27" s="263"/>
      <c r="Z27" s="15"/>
      <c r="AA27" s="653"/>
    </row>
    <row r="28" spans="1:27" ht="10.199999999999999" customHeight="1" x14ac:dyDescent="0.25">
      <c r="A28" s="59"/>
      <c r="B28" s="59"/>
      <c r="C28" s="1330"/>
      <c r="D28" s="1330"/>
      <c r="E28" s="1330"/>
      <c r="H28" s="510"/>
      <c r="I28" s="510"/>
      <c r="J28" s="510"/>
      <c r="K28" s="510"/>
      <c r="L28" s="510"/>
      <c r="M28" s="510"/>
      <c r="N28" s="510"/>
      <c r="O28" s="510"/>
      <c r="P28" s="510"/>
      <c r="R28" s="1330"/>
      <c r="S28" s="1330"/>
      <c r="T28" s="1330"/>
      <c r="U28" s="246"/>
      <c r="V28" s="263"/>
      <c r="W28" s="15"/>
      <c r="X28" s="263"/>
      <c r="Y28" s="263"/>
      <c r="Z28" s="15"/>
      <c r="AA28" s="653"/>
    </row>
    <row r="29" spans="1:27" ht="10.199999999999999" customHeight="1" x14ac:dyDescent="0.35">
      <c r="A29" s="59"/>
      <c r="B29" s="59"/>
      <c r="C29" s="397"/>
      <c r="D29" s="397"/>
      <c r="E29" s="397"/>
      <c r="F29" s="255"/>
      <c r="G29" s="255"/>
      <c r="H29" s="255"/>
      <c r="I29" s="262"/>
      <c r="J29" s="262"/>
      <c r="K29" s="262"/>
      <c r="L29" s="262"/>
      <c r="M29" s="262"/>
      <c r="N29" s="262"/>
      <c r="O29" s="262"/>
      <c r="P29" s="262"/>
      <c r="Q29" s="262"/>
      <c r="R29" s="399"/>
      <c r="S29" s="399"/>
      <c r="T29" s="394"/>
      <c r="U29" s="263"/>
      <c r="V29" s="263"/>
      <c r="W29" s="15"/>
      <c r="X29" s="263"/>
      <c r="Y29" s="263"/>
      <c r="Z29" s="15"/>
      <c r="AA29" s="653"/>
    </row>
    <row r="30" spans="1:27" ht="10.199999999999999" customHeight="1" x14ac:dyDescent="0.25">
      <c r="A30" s="59"/>
      <c r="B30" s="59"/>
      <c r="C30" s="1328"/>
      <c r="D30" s="1329"/>
      <c r="E30" s="1329"/>
      <c r="H30" s="696" t="s">
        <v>255</v>
      </c>
      <c r="I30" s="510"/>
      <c r="J30" s="510"/>
      <c r="K30" s="510"/>
      <c r="L30" s="510"/>
      <c r="M30" s="510"/>
      <c r="N30" s="510"/>
      <c r="O30" s="510"/>
      <c r="P30" s="510"/>
      <c r="R30" s="1328"/>
      <c r="S30" s="1329"/>
      <c r="T30" s="1329"/>
      <c r="U30" s="263"/>
      <c r="V30" s="263"/>
      <c r="W30" s="15"/>
      <c r="X30" s="263"/>
      <c r="Y30" s="263"/>
      <c r="Z30" s="15"/>
      <c r="AA30" s="653"/>
    </row>
    <row r="31" spans="1:27" ht="10.199999999999999" customHeight="1" x14ac:dyDescent="0.25">
      <c r="A31" s="59"/>
      <c r="B31" s="59"/>
      <c r="C31" s="1330"/>
      <c r="D31" s="1330"/>
      <c r="E31" s="1330"/>
      <c r="H31" s="510"/>
      <c r="I31" s="510"/>
      <c r="J31" s="510"/>
      <c r="K31" s="510"/>
      <c r="L31" s="510"/>
      <c r="M31" s="510"/>
      <c r="N31" s="510"/>
      <c r="O31" s="510"/>
      <c r="P31" s="510"/>
      <c r="R31" s="1330"/>
      <c r="S31" s="1330"/>
      <c r="T31" s="1330"/>
      <c r="U31" s="263"/>
      <c r="V31" s="263"/>
      <c r="W31" s="15"/>
      <c r="X31" s="263"/>
      <c r="Y31" s="263"/>
      <c r="Z31" s="15"/>
      <c r="AA31" s="653"/>
    </row>
    <row r="32" spans="1:27" ht="10.199999999999999" customHeight="1" x14ac:dyDescent="0.25">
      <c r="A32" s="59"/>
      <c r="B32" s="59"/>
      <c r="C32" s="396"/>
      <c r="D32" s="399"/>
      <c r="E32" s="399"/>
      <c r="F32" s="262"/>
      <c r="G32" s="262"/>
      <c r="H32" s="262"/>
      <c r="I32" s="262"/>
      <c r="J32" s="262"/>
      <c r="K32" s="262"/>
      <c r="L32" s="262"/>
      <c r="M32" s="262"/>
      <c r="N32" s="246"/>
      <c r="O32" s="263"/>
      <c r="P32" s="263"/>
      <c r="Q32" s="263"/>
      <c r="R32" s="396"/>
      <c r="S32" s="396"/>
      <c r="T32" s="396"/>
      <c r="U32" s="263"/>
      <c r="V32" s="263"/>
      <c r="W32" s="15"/>
      <c r="X32" s="263"/>
      <c r="Y32" s="263"/>
      <c r="Z32" s="15"/>
      <c r="AA32" s="653"/>
    </row>
    <row r="33" spans="1:29" ht="10.199999999999999" customHeight="1" x14ac:dyDescent="0.25">
      <c r="A33" s="59"/>
      <c r="B33" s="59"/>
      <c r="C33" s="1328"/>
      <c r="D33" s="1329"/>
      <c r="E33" s="1329"/>
      <c r="H33" s="696" t="s">
        <v>256</v>
      </c>
      <c r="I33" s="510"/>
      <c r="J33" s="510"/>
      <c r="K33" s="510"/>
      <c r="L33" s="510"/>
      <c r="M33" s="510"/>
      <c r="N33" s="510"/>
      <c r="O33" s="510"/>
      <c r="P33" s="510"/>
      <c r="R33" s="1328"/>
      <c r="S33" s="1329"/>
      <c r="T33" s="1329"/>
      <c r="U33" s="219"/>
      <c r="V33" s="219"/>
      <c r="W33" s="15"/>
      <c r="X33" s="263"/>
      <c r="Y33" s="263"/>
      <c r="Z33" s="15"/>
      <c r="AA33" s="653"/>
    </row>
    <row r="34" spans="1:29" ht="10.199999999999999" customHeight="1" x14ac:dyDescent="0.25">
      <c r="A34" s="59"/>
      <c r="B34" s="59"/>
      <c r="C34" s="1330"/>
      <c r="D34" s="1330"/>
      <c r="E34" s="1330"/>
      <c r="H34" s="510"/>
      <c r="I34" s="510"/>
      <c r="J34" s="510"/>
      <c r="K34" s="510"/>
      <c r="L34" s="510"/>
      <c r="M34" s="510"/>
      <c r="N34" s="510"/>
      <c r="O34" s="510"/>
      <c r="P34" s="510"/>
      <c r="R34" s="1330"/>
      <c r="S34" s="1330"/>
      <c r="T34" s="1330"/>
      <c r="U34" s="219"/>
      <c r="V34" s="219"/>
      <c r="W34" s="15"/>
      <c r="X34" s="263"/>
      <c r="Y34" s="263"/>
      <c r="Z34" s="15"/>
      <c r="AA34" s="653"/>
      <c r="AB34" s="253"/>
      <c r="AC34" s="253"/>
    </row>
    <row r="35" spans="1:29" ht="10.199999999999999" customHeight="1" x14ac:dyDescent="0.35">
      <c r="A35" s="59"/>
      <c r="B35" s="59"/>
      <c r="C35" s="397"/>
      <c r="D35" s="397"/>
      <c r="E35" s="397"/>
      <c r="F35" s="255"/>
      <c r="G35" s="255"/>
      <c r="H35" s="255"/>
      <c r="I35" s="255"/>
      <c r="J35" s="255"/>
      <c r="K35" s="255"/>
      <c r="L35" s="255"/>
      <c r="M35" s="246"/>
      <c r="N35" s="246"/>
      <c r="O35" s="246"/>
      <c r="P35" s="246"/>
      <c r="Q35" s="246"/>
      <c r="R35" s="394"/>
      <c r="S35" s="394"/>
      <c r="T35" s="394"/>
      <c r="U35" s="263"/>
      <c r="V35" s="263"/>
      <c r="W35" s="15"/>
      <c r="X35" s="263"/>
      <c r="Y35" s="263"/>
      <c r="Z35" s="15"/>
      <c r="AA35" s="653"/>
    </row>
    <row r="36" spans="1:29" ht="10.199999999999999" customHeight="1" x14ac:dyDescent="0.25">
      <c r="A36" s="59"/>
      <c r="B36" s="59"/>
      <c r="C36" s="1328"/>
      <c r="D36" s="1329"/>
      <c r="E36" s="1329"/>
      <c r="H36" s="696" t="s">
        <v>257</v>
      </c>
      <c r="I36" s="510"/>
      <c r="J36" s="510"/>
      <c r="K36" s="510"/>
      <c r="L36" s="510"/>
      <c r="M36" s="510"/>
      <c r="N36" s="510"/>
      <c r="O36" s="510"/>
      <c r="P36" s="510"/>
      <c r="R36" s="1328"/>
      <c r="S36" s="1329"/>
      <c r="T36" s="1329"/>
      <c r="U36" s="263"/>
      <c r="V36" s="263"/>
      <c r="W36" s="15"/>
      <c r="X36" s="263"/>
      <c r="Y36" s="263"/>
      <c r="Z36" s="15"/>
      <c r="AA36" s="653"/>
    </row>
    <row r="37" spans="1:29" ht="10.199999999999999" customHeight="1" x14ac:dyDescent="0.25">
      <c r="A37" s="59"/>
      <c r="B37" s="59"/>
      <c r="C37" s="1330"/>
      <c r="D37" s="1330"/>
      <c r="E37" s="1330"/>
      <c r="H37" s="510"/>
      <c r="I37" s="510"/>
      <c r="J37" s="510"/>
      <c r="K37" s="510"/>
      <c r="L37" s="510"/>
      <c r="M37" s="510"/>
      <c r="N37" s="510"/>
      <c r="O37" s="510"/>
      <c r="P37" s="510"/>
      <c r="R37" s="1330"/>
      <c r="S37" s="1330"/>
      <c r="T37" s="1330"/>
      <c r="U37" s="263"/>
      <c r="V37" s="263"/>
      <c r="W37" s="15"/>
      <c r="X37" s="263"/>
      <c r="Y37" s="263"/>
      <c r="Z37" s="15"/>
      <c r="AA37" s="653"/>
    </row>
    <row r="38" spans="1:29" ht="10.199999999999999" customHeight="1" x14ac:dyDescent="0.25">
      <c r="A38" s="59"/>
      <c r="B38" s="59"/>
      <c r="C38" s="263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46"/>
      <c r="O38" s="263"/>
      <c r="P38" s="263"/>
      <c r="Q38" s="263"/>
      <c r="R38" s="263"/>
      <c r="S38" s="263"/>
      <c r="T38" s="263"/>
      <c r="U38" s="263"/>
      <c r="V38" s="263"/>
      <c r="W38" s="15"/>
      <c r="X38" s="263"/>
      <c r="Y38" s="263"/>
      <c r="Z38" s="15"/>
      <c r="AA38" s="653"/>
    </row>
    <row r="39" spans="1:29" ht="10.199999999999999" customHeight="1" x14ac:dyDescent="0.25">
      <c r="A39" s="59"/>
      <c r="B39" s="696" t="s">
        <v>258</v>
      </c>
      <c r="C39" s="940"/>
      <c r="D39" s="940"/>
      <c r="E39" s="940"/>
      <c r="F39" s="940"/>
      <c r="G39" s="940"/>
      <c r="H39" s="940"/>
      <c r="I39" s="940"/>
      <c r="J39" s="940"/>
      <c r="K39" s="940"/>
      <c r="L39" s="940"/>
      <c r="M39" s="940"/>
      <c r="N39" s="940"/>
      <c r="O39" s="940"/>
      <c r="P39" s="940"/>
      <c r="Q39" s="940"/>
      <c r="R39" s="940"/>
      <c r="S39" s="940"/>
      <c r="T39" s="940"/>
      <c r="U39" s="940"/>
      <c r="V39" s="940"/>
      <c r="W39" s="940"/>
      <c r="X39" s="940"/>
      <c r="Y39" s="263"/>
      <c r="Z39" s="15"/>
      <c r="AA39" s="653"/>
    </row>
    <row r="40" spans="1:29" ht="10.199999999999999" customHeight="1" x14ac:dyDescent="0.25">
      <c r="A40" s="59"/>
      <c r="B40" s="940"/>
      <c r="C40" s="940"/>
      <c r="D40" s="940"/>
      <c r="E40" s="940"/>
      <c r="F40" s="940"/>
      <c r="G40" s="940"/>
      <c r="H40" s="940"/>
      <c r="I40" s="940"/>
      <c r="J40" s="940"/>
      <c r="K40" s="940"/>
      <c r="L40" s="940"/>
      <c r="M40" s="940"/>
      <c r="N40" s="940"/>
      <c r="O40" s="940"/>
      <c r="P40" s="940"/>
      <c r="Q40" s="940"/>
      <c r="R40" s="940"/>
      <c r="S40" s="940"/>
      <c r="T40" s="940"/>
      <c r="U40" s="940"/>
      <c r="V40" s="940"/>
      <c r="W40" s="940"/>
      <c r="X40" s="940"/>
      <c r="Y40" s="263"/>
      <c r="Z40" s="15"/>
      <c r="AA40" s="653"/>
    </row>
    <row r="41" spans="1:29" ht="10.199999999999999" customHeight="1" x14ac:dyDescent="0.25">
      <c r="A41" s="59"/>
      <c r="B41" s="1411"/>
      <c r="C41" s="1412"/>
      <c r="D41" s="1412"/>
      <c r="E41" s="1412"/>
      <c r="F41" s="1412"/>
      <c r="G41" s="1412"/>
      <c r="H41" s="1412"/>
      <c r="I41" s="1412"/>
      <c r="J41" s="1412"/>
      <c r="K41" s="1412"/>
      <c r="L41" s="1412"/>
      <c r="M41" s="1412"/>
      <c r="N41" s="1412"/>
      <c r="O41" s="1412"/>
      <c r="P41" s="1412"/>
      <c r="Q41" s="1412"/>
      <c r="R41" s="1412"/>
      <c r="S41" s="1412"/>
      <c r="T41" s="1412"/>
      <c r="U41" s="1412"/>
      <c r="V41" s="1412"/>
      <c r="W41" s="1412"/>
      <c r="X41" s="1412"/>
      <c r="Y41" s="263"/>
      <c r="Z41" s="15"/>
      <c r="AA41" s="653"/>
    </row>
    <row r="42" spans="1:29" ht="10.199999999999999" customHeight="1" x14ac:dyDescent="0.25">
      <c r="A42" s="59"/>
      <c r="B42" s="1413"/>
      <c r="C42" s="1413"/>
      <c r="D42" s="1413"/>
      <c r="E42" s="1413"/>
      <c r="F42" s="1413"/>
      <c r="G42" s="1413"/>
      <c r="H42" s="1413"/>
      <c r="I42" s="1413"/>
      <c r="J42" s="1413"/>
      <c r="K42" s="1413"/>
      <c r="L42" s="1413"/>
      <c r="M42" s="1413"/>
      <c r="N42" s="1413"/>
      <c r="O42" s="1413"/>
      <c r="P42" s="1413"/>
      <c r="Q42" s="1413"/>
      <c r="R42" s="1413"/>
      <c r="S42" s="1413"/>
      <c r="T42" s="1413"/>
      <c r="U42" s="1413"/>
      <c r="V42" s="1413"/>
      <c r="W42" s="1413"/>
      <c r="X42" s="1413"/>
      <c r="Y42" s="263"/>
      <c r="Z42" s="15"/>
      <c r="AA42" s="653"/>
    </row>
    <row r="43" spans="1:29" ht="10.199999999999999" customHeight="1" x14ac:dyDescent="0.25">
      <c r="A43" s="59"/>
      <c r="Y43" s="263"/>
      <c r="Z43" s="15"/>
      <c r="AA43" s="653"/>
    </row>
    <row r="44" spans="1:29" ht="10.199999999999999" customHeight="1" x14ac:dyDescent="0.25">
      <c r="A44" s="59"/>
      <c r="B44" s="1411"/>
      <c r="C44" s="1412"/>
      <c r="D44" s="1412"/>
      <c r="E44" s="1412"/>
      <c r="F44" s="1412"/>
      <c r="G44" s="1412"/>
      <c r="H44" s="1412"/>
      <c r="I44" s="1412"/>
      <c r="J44" s="1412"/>
      <c r="K44" s="1412"/>
      <c r="L44" s="1412"/>
      <c r="M44" s="1412"/>
      <c r="N44" s="1412"/>
      <c r="O44" s="1412"/>
      <c r="P44" s="1412"/>
      <c r="Q44" s="1412"/>
      <c r="R44" s="1412"/>
      <c r="S44" s="1412"/>
      <c r="T44" s="1412"/>
      <c r="U44" s="1412"/>
      <c r="V44" s="1412"/>
      <c r="W44" s="1412"/>
      <c r="X44" s="1412"/>
      <c r="Y44" s="263"/>
      <c r="Z44" s="15"/>
      <c r="AA44" s="653"/>
    </row>
    <row r="45" spans="1:29" ht="10.199999999999999" customHeight="1" x14ac:dyDescent="0.25">
      <c r="A45" s="59"/>
      <c r="B45" s="1413"/>
      <c r="C45" s="1413"/>
      <c r="D45" s="1413"/>
      <c r="E45" s="1413"/>
      <c r="F45" s="1413"/>
      <c r="G45" s="1413"/>
      <c r="H45" s="1413"/>
      <c r="I45" s="1413"/>
      <c r="J45" s="1413"/>
      <c r="K45" s="1413"/>
      <c r="L45" s="1413"/>
      <c r="M45" s="1413"/>
      <c r="N45" s="1413"/>
      <c r="O45" s="1413"/>
      <c r="P45" s="1413"/>
      <c r="Q45" s="1413"/>
      <c r="R45" s="1413"/>
      <c r="S45" s="1413"/>
      <c r="T45" s="1413"/>
      <c r="U45" s="1413"/>
      <c r="V45" s="1413"/>
      <c r="W45" s="1413"/>
      <c r="X45" s="1413"/>
      <c r="Y45" s="263"/>
      <c r="Z45" s="15"/>
      <c r="AA45" s="653"/>
    </row>
    <row r="46" spans="1:29" ht="10.199999999999999" customHeight="1" x14ac:dyDescent="0.25">
      <c r="A46" s="59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63"/>
      <c r="Z46" s="15"/>
      <c r="AA46" s="653"/>
    </row>
    <row r="47" spans="1:29" ht="10.199999999999999" customHeight="1" x14ac:dyDescent="0.25">
      <c r="A47" s="59"/>
      <c r="B47" s="696" t="s">
        <v>259</v>
      </c>
      <c r="C47" s="940"/>
      <c r="D47" s="940"/>
      <c r="E47" s="940"/>
      <c r="F47" s="940"/>
      <c r="G47" s="940"/>
      <c r="H47" s="940"/>
      <c r="I47" s="940"/>
      <c r="J47" s="940"/>
      <c r="K47" s="940"/>
      <c r="L47" s="940"/>
      <c r="M47" s="940"/>
      <c r="N47" s="940"/>
      <c r="O47" s="940"/>
      <c r="P47" s="940"/>
      <c r="Q47" s="940"/>
      <c r="R47" s="940"/>
      <c r="S47" s="940"/>
      <c r="T47" s="940"/>
      <c r="U47" s="940"/>
      <c r="V47" s="940"/>
      <c r="W47" s="940"/>
      <c r="X47" s="940"/>
      <c r="Y47" s="263"/>
      <c r="Z47" s="15"/>
      <c r="AA47" s="653"/>
    </row>
    <row r="48" spans="1:29" ht="10.199999999999999" customHeight="1" x14ac:dyDescent="0.25">
      <c r="A48" s="59"/>
      <c r="B48" s="940"/>
      <c r="C48" s="940"/>
      <c r="D48" s="940"/>
      <c r="E48" s="940"/>
      <c r="F48" s="940"/>
      <c r="G48" s="940"/>
      <c r="H48" s="940"/>
      <c r="I48" s="940"/>
      <c r="J48" s="940"/>
      <c r="K48" s="940"/>
      <c r="L48" s="940"/>
      <c r="M48" s="940"/>
      <c r="N48" s="940"/>
      <c r="O48" s="940"/>
      <c r="P48" s="940"/>
      <c r="Q48" s="940"/>
      <c r="R48" s="940"/>
      <c r="S48" s="940"/>
      <c r="T48" s="940"/>
      <c r="U48" s="940"/>
      <c r="V48" s="940"/>
      <c r="W48" s="940"/>
      <c r="X48" s="940"/>
      <c r="Y48" s="263"/>
      <c r="Z48" s="15"/>
      <c r="AA48" s="653"/>
    </row>
    <row r="49" spans="1:27" ht="10.199999999999999" customHeight="1" x14ac:dyDescent="0.25">
      <c r="A49" s="59"/>
      <c r="B49" s="1411"/>
      <c r="C49" s="1412"/>
      <c r="D49" s="1412"/>
      <c r="E49" s="1412"/>
      <c r="F49" s="1412"/>
      <c r="G49" s="1412"/>
      <c r="H49" s="1412"/>
      <c r="I49" s="1412"/>
      <c r="J49" s="1412"/>
      <c r="K49" s="1412"/>
      <c r="L49" s="1412"/>
      <c r="M49" s="1412"/>
      <c r="N49" s="1412"/>
      <c r="O49" s="1412"/>
      <c r="P49" s="1412"/>
      <c r="Q49" s="1412"/>
      <c r="R49" s="1412"/>
      <c r="S49" s="1412"/>
      <c r="T49" s="1412"/>
      <c r="U49" s="1412"/>
      <c r="V49" s="1412"/>
      <c r="W49" s="1412"/>
      <c r="X49" s="1412"/>
      <c r="Y49" s="263"/>
      <c r="Z49" s="15"/>
      <c r="AA49" s="653"/>
    </row>
    <row r="50" spans="1:27" ht="10.199999999999999" customHeight="1" x14ac:dyDescent="0.25">
      <c r="A50" s="59"/>
      <c r="B50" s="1413"/>
      <c r="C50" s="1413"/>
      <c r="D50" s="1413"/>
      <c r="E50" s="1413"/>
      <c r="F50" s="1413"/>
      <c r="G50" s="1413"/>
      <c r="H50" s="1413"/>
      <c r="I50" s="1413"/>
      <c r="J50" s="1413"/>
      <c r="K50" s="1413"/>
      <c r="L50" s="1413"/>
      <c r="M50" s="1413"/>
      <c r="N50" s="1413"/>
      <c r="O50" s="1413"/>
      <c r="P50" s="1413"/>
      <c r="Q50" s="1413"/>
      <c r="R50" s="1413"/>
      <c r="S50" s="1413"/>
      <c r="T50" s="1413"/>
      <c r="U50" s="1413"/>
      <c r="V50" s="1413"/>
      <c r="W50" s="1413"/>
      <c r="X50" s="1413"/>
      <c r="Y50" s="263"/>
      <c r="Z50" s="15"/>
      <c r="AA50" s="653"/>
    </row>
    <row r="51" spans="1:27" ht="10.199999999999999" customHeight="1" x14ac:dyDescent="0.25">
      <c r="A51" s="59"/>
      <c r="Y51" s="263"/>
      <c r="Z51" s="15"/>
      <c r="AA51" s="653"/>
    </row>
    <row r="52" spans="1:27" ht="10.199999999999999" customHeight="1" x14ac:dyDescent="0.25">
      <c r="A52" s="59"/>
      <c r="B52" s="1411"/>
      <c r="C52" s="1412"/>
      <c r="D52" s="1412"/>
      <c r="E52" s="1412"/>
      <c r="F52" s="1412"/>
      <c r="G52" s="1412"/>
      <c r="H52" s="1412"/>
      <c r="I52" s="1412"/>
      <c r="J52" s="1412"/>
      <c r="K52" s="1412"/>
      <c r="L52" s="1412"/>
      <c r="M52" s="1412"/>
      <c r="N52" s="1412"/>
      <c r="O52" s="1412"/>
      <c r="P52" s="1412"/>
      <c r="Q52" s="1412"/>
      <c r="R52" s="1412"/>
      <c r="S52" s="1412"/>
      <c r="T52" s="1412"/>
      <c r="U52" s="1412"/>
      <c r="V52" s="1412"/>
      <c r="W52" s="1412"/>
      <c r="X52" s="1412"/>
      <c r="Y52" s="263"/>
      <c r="Z52" s="15"/>
      <c r="AA52" s="653"/>
    </row>
    <row r="53" spans="1:27" ht="10.199999999999999" customHeight="1" x14ac:dyDescent="0.25">
      <c r="A53" s="59"/>
      <c r="B53" s="1413"/>
      <c r="C53" s="1413"/>
      <c r="D53" s="1413"/>
      <c r="E53" s="1413"/>
      <c r="F53" s="1413"/>
      <c r="G53" s="1413"/>
      <c r="H53" s="1413"/>
      <c r="I53" s="1413"/>
      <c r="J53" s="1413"/>
      <c r="K53" s="1413"/>
      <c r="L53" s="1413"/>
      <c r="M53" s="1413"/>
      <c r="N53" s="1413"/>
      <c r="O53" s="1413"/>
      <c r="P53" s="1413"/>
      <c r="Q53" s="1413"/>
      <c r="R53" s="1413"/>
      <c r="S53" s="1413"/>
      <c r="T53" s="1413"/>
      <c r="U53" s="1413"/>
      <c r="V53" s="1413"/>
      <c r="W53" s="1413"/>
      <c r="X53" s="1413"/>
      <c r="Y53" s="263"/>
      <c r="Z53" s="15"/>
      <c r="AA53" s="653"/>
    </row>
    <row r="54" spans="1:27" ht="10.199999999999999" customHeight="1" x14ac:dyDescent="0.25">
      <c r="A54" s="59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63"/>
      <c r="Z54" s="15"/>
      <c r="AA54" s="653"/>
    </row>
    <row r="55" spans="1:27" ht="10.199999999999999" customHeight="1" x14ac:dyDescent="0.3">
      <c r="A55" s="59"/>
      <c r="B55" s="720" t="s">
        <v>411</v>
      </c>
      <c r="C55" s="510"/>
      <c r="D55" s="510"/>
      <c r="E55" s="510"/>
      <c r="F55" s="510"/>
      <c r="G55" s="510"/>
      <c r="H55" s="510"/>
      <c r="I55" s="510"/>
      <c r="J55" s="398"/>
      <c r="K55" s="398"/>
      <c r="L55" s="1340" t="str">
        <f>IF(C30&lt;&gt;(SUM(M59:M71)),"Achtung Zahl der Stimmen ist falsch eingetragen!","")</f>
        <v/>
      </c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0"/>
      <c r="X55" s="1410"/>
      <c r="Y55" s="263"/>
      <c r="Z55" s="15"/>
      <c r="AA55" s="653"/>
    </row>
    <row r="56" spans="1:27" ht="10.199999999999999" customHeight="1" x14ac:dyDescent="0.3">
      <c r="A56" s="59"/>
      <c r="B56" s="510"/>
      <c r="C56" s="510"/>
      <c r="D56" s="510"/>
      <c r="E56" s="510"/>
      <c r="F56" s="510"/>
      <c r="G56" s="510"/>
      <c r="H56" s="510"/>
      <c r="I56" s="510"/>
      <c r="J56" s="398"/>
      <c r="K56" s="398"/>
      <c r="L56" s="1410"/>
      <c r="M56" s="1410"/>
      <c r="N56" s="1410"/>
      <c r="O56" s="1410"/>
      <c r="P56" s="1410"/>
      <c r="Q56" s="1410"/>
      <c r="R56" s="1410"/>
      <c r="S56" s="1410"/>
      <c r="T56" s="1410"/>
      <c r="U56" s="1410"/>
      <c r="V56" s="1410"/>
      <c r="W56" s="1410"/>
      <c r="X56" s="1410"/>
      <c r="Y56" s="263"/>
      <c r="Z56" s="15"/>
      <c r="AA56" s="653"/>
    </row>
    <row r="57" spans="1:27" ht="10.199999999999999" customHeight="1" x14ac:dyDescent="0.25">
      <c r="A57" s="59"/>
      <c r="B57" s="250"/>
      <c r="C57" s="250"/>
      <c r="D57" s="250"/>
      <c r="E57" s="250"/>
      <c r="F57" s="250"/>
      <c r="G57" s="250"/>
      <c r="H57" s="262"/>
      <c r="I57" s="262"/>
      <c r="J57" s="262"/>
      <c r="K57" s="262"/>
      <c r="L57" s="262"/>
      <c r="M57" s="262"/>
      <c r="N57" s="246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15"/>
      <c r="AA57" s="653"/>
    </row>
    <row r="58" spans="1:27" ht="10.199999999999999" customHeight="1" x14ac:dyDescent="0.25">
      <c r="A58" s="59"/>
      <c r="B58" s="225"/>
      <c r="C58" s="262"/>
      <c r="D58" s="264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264"/>
      <c r="P58" s="63"/>
      <c r="Q58" s="63"/>
      <c r="R58" s="263"/>
      <c r="S58" s="264"/>
      <c r="T58" s="264"/>
      <c r="U58" s="264"/>
      <c r="V58" s="264"/>
      <c r="W58" s="264"/>
      <c r="X58" s="263"/>
      <c r="Y58" s="263"/>
      <c r="Z58" s="15"/>
      <c r="AA58" s="653"/>
    </row>
    <row r="59" spans="1:27" ht="10.199999999999999" customHeight="1" x14ac:dyDescent="0.25">
      <c r="A59" s="59"/>
      <c r="B59" s="696" t="s">
        <v>283</v>
      </c>
      <c r="C59" s="693"/>
      <c r="D59" s="693"/>
      <c r="E59" s="1417"/>
      <c r="F59" s="739"/>
      <c r="G59" s="739"/>
      <c r="H59" s="739"/>
      <c r="I59" s="739"/>
      <c r="J59" s="739"/>
      <c r="K59" s="63"/>
      <c r="L59" s="63"/>
      <c r="M59" s="1333"/>
      <c r="N59" s="1418"/>
      <c r="O59" s="1418"/>
      <c r="P59" s="1418"/>
      <c r="Q59" s="1418"/>
      <c r="R59" s="1418"/>
      <c r="S59" s="264"/>
      <c r="T59" s="696" t="s">
        <v>264</v>
      </c>
      <c r="U59" s="1032"/>
      <c r="V59" s="1032"/>
      <c r="W59" s="1032"/>
      <c r="X59" s="263"/>
      <c r="Y59" s="263"/>
      <c r="Z59" s="15"/>
      <c r="AA59" s="653"/>
    </row>
    <row r="60" spans="1:27" ht="10.199999999999999" customHeight="1" x14ac:dyDescent="0.25">
      <c r="A60" s="59"/>
      <c r="B60" s="693"/>
      <c r="C60" s="693"/>
      <c r="D60" s="693"/>
      <c r="E60" s="741"/>
      <c r="F60" s="741"/>
      <c r="G60" s="741"/>
      <c r="H60" s="741"/>
      <c r="I60" s="741"/>
      <c r="J60" s="741"/>
      <c r="K60" s="262"/>
      <c r="L60" s="262"/>
      <c r="M60" s="1419"/>
      <c r="N60" s="1419"/>
      <c r="O60" s="1419"/>
      <c r="P60" s="1419"/>
      <c r="Q60" s="1419"/>
      <c r="R60" s="1419"/>
      <c r="S60" s="262"/>
      <c r="T60" s="1032"/>
      <c r="U60" s="1032"/>
      <c r="V60" s="1032"/>
      <c r="W60" s="1032"/>
      <c r="X60" s="263"/>
      <c r="Y60" s="263"/>
      <c r="Z60" s="15"/>
      <c r="AA60" s="653"/>
    </row>
    <row r="61" spans="1:27" ht="10.199999999999999" customHeight="1" x14ac:dyDescent="0.3">
      <c r="A61" s="59"/>
      <c r="B61" s="226"/>
      <c r="C61" s="226"/>
      <c r="D61" s="262"/>
      <c r="E61" s="1266" t="s">
        <v>241</v>
      </c>
      <c r="F61" s="1332"/>
      <c r="G61" s="1332"/>
      <c r="H61" s="1332"/>
      <c r="I61" s="1332"/>
      <c r="J61" s="1332"/>
      <c r="K61" s="262"/>
      <c r="L61" s="262"/>
      <c r="M61" s="1266" t="s">
        <v>284</v>
      </c>
      <c r="N61" s="1332"/>
      <c r="O61" s="1332"/>
      <c r="P61" s="1332"/>
      <c r="Q61" s="1332"/>
      <c r="R61" s="1332"/>
      <c r="S61" s="262"/>
      <c r="T61" s="263"/>
      <c r="U61" s="263"/>
      <c r="V61" s="263"/>
      <c r="W61" s="229"/>
      <c r="X61" s="263"/>
      <c r="Y61" s="263"/>
      <c r="Z61" s="15"/>
      <c r="AA61" s="653"/>
    </row>
    <row r="62" spans="1:27" ht="10.199999999999999" customHeight="1" x14ac:dyDescent="0.35">
      <c r="A62" s="59"/>
      <c r="B62" s="215"/>
      <c r="C62" s="226"/>
      <c r="D62" s="255"/>
      <c r="E62" s="1270"/>
      <c r="F62" s="1270"/>
      <c r="G62" s="1270"/>
      <c r="H62" s="1270"/>
      <c r="I62" s="1270"/>
      <c r="J62" s="1270"/>
      <c r="K62" s="262"/>
      <c r="L62" s="262"/>
      <c r="M62" s="1270"/>
      <c r="N62" s="1270"/>
      <c r="O62" s="1270"/>
      <c r="P62" s="1270"/>
      <c r="Q62" s="1270"/>
      <c r="R62" s="1270"/>
      <c r="S62" s="262"/>
      <c r="T62" s="263"/>
      <c r="U62" s="263"/>
      <c r="V62" s="263"/>
      <c r="W62" s="229"/>
      <c r="X62" s="263"/>
      <c r="Y62" s="263"/>
      <c r="Z62" s="15"/>
      <c r="AA62" s="653"/>
    </row>
    <row r="63" spans="1:27" ht="10.199999999999999" customHeight="1" x14ac:dyDescent="0.3">
      <c r="A63" s="262"/>
      <c r="B63" s="226"/>
      <c r="C63" s="226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28"/>
      <c r="P63" s="228"/>
      <c r="Q63" s="228"/>
      <c r="R63" s="229"/>
      <c r="S63" s="262"/>
      <c r="T63" s="262"/>
      <c r="U63" s="262"/>
      <c r="V63" s="262"/>
      <c r="W63" s="229"/>
      <c r="X63" s="262"/>
      <c r="Y63" s="262"/>
      <c r="Z63" s="262"/>
      <c r="AA63" s="653"/>
    </row>
    <row r="64" spans="1:27" ht="10.199999999999999" customHeight="1" x14ac:dyDescent="0.35">
      <c r="A64" s="262"/>
      <c r="B64" s="215"/>
      <c r="C64" s="226"/>
      <c r="D64" s="255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27"/>
      <c r="P64" s="228"/>
      <c r="Q64" s="228"/>
      <c r="R64" s="229"/>
      <c r="S64" s="262"/>
      <c r="T64" s="262"/>
      <c r="U64" s="262"/>
      <c r="V64" s="262"/>
      <c r="W64" s="229"/>
      <c r="X64" s="262"/>
      <c r="Y64" s="262"/>
      <c r="Z64" s="262"/>
      <c r="AA64" s="653"/>
    </row>
    <row r="65" spans="1:38" ht="10.199999999999999" customHeight="1" x14ac:dyDescent="0.25">
      <c r="A65" s="262"/>
      <c r="B65" s="696" t="s">
        <v>285</v>
      </c>
      <c r="C65" s="693"/>
      <c r="D65" s="693"/>
      <c r="E65" s="1417"/>
      <c r="F65" s="739"/>
      <c r="G65" s="739"/>
      <c r="H65" s="739"/>
      <c r="I65" s="739"/>
      <c r="J65" s="739"/>
      <c r="K65" s="63"/>
      <c r="L65" s="63"/>
      <c r="M65" s="1333"/>
      <c r="N65" s="1418"/>
      <c r="O65" s="1418"/>
      <c r="P65" s="1418"/>
      <c r="Q65" s="1418"/>
      <c r="R65" s="1418"/>
      <c r="S65" s="264"/>
      <c r="T65" s="696" t="s">
        <v>264</v>
      </c>
      <c r="U65" s="1032"/>
      <c r="V65" s="1032"/>
      <c r="W65" s="1032"/>
      <c r="X65" s="262"/>
      <c r="Y65" s="262"/>
      <c r="Z65" s="262"/>
      <c r="AA65" s="653"/>
    </row>
    <row r="66" spans="1:38" ht="10.199999999999999" customHeight="1" x14ac:dyDescent="0.25">
      <c r="A66" s="262"/>
      <c r="B66" s="693"/>
      <c r="C66" s="693"/>
      <c r="D66" s="693"/>
      <c r="E66" s="741"/>
      <c r="F66" s="741"/>
      <c r="G66" s="741"/>
      <c r="H66" s="741"/>
      <c r="I66" s="741"/>
      <c r="J66" s="741"/>
      <c r="K66" s="262"/>
      <c r="L66" s="262"/>
      <c r="M66" s="1419"/>
      <c r="N66" s="1419"/>
      <c r="O66" s="1419"/>
      <c r="P66" s="1419"/>
      <c r="Q66" s="1419"/>
      <c r="R66" s="1419"/>
      <c r="S66" s="262"/>
      <c r="T66" s="1032"/>
      <c r="U66" s="1032"/>
      <c r="V66" s="1032"/>
      <c r="W66" s="1032"/>
      <c r="X66" s="262"/>
      <c r="Y66" s="262"/>
      <c r="Z66" s="262"/>
      <c r="AA66" s="653"/>
    </row>
    <row r="67" spans="1:38" ht="10.199999999999999" customHeight="1" x14ac:dyDescent="0.3">
      <c r="A67" s="262"/>
      <c r="B67" s="226"/>
      <c r="C67" s="226"/>
      <c r="D67" s="262"/>
      <c r="E67" s="1266" t="s">
        <v>241</v>
      </c>
      <c r="F67" s="1332"/>
      <c r="G67" s="1332"/>
      <c r="H67" s="1332"/>
      <c r="I67" s="1332"/>
      <c r="J67" s="1332"/>
      <c r="K67" s="262"/>
      <c r="L67" s="262"/>
      <c r="M67" s="1266" t="s">
        <v>284</v>
      </c>
      <c r="N67" s="1332"/>
      <c r="O67" s="1332"/>
      <c r="P67" s="1332"/>
      <c r="Q67" s="1332"/>
      <c r="R67" s="1332"/>
      <c r="S67" s="262"/>
      <c r="T67" s="263"/>
      <c r="U67" s="263"/>
      <c r="V67" s="263"/>
      <c r="W67" s="229"/>
      <c r="X67" s="262"/>
      <c r="Y67" s="262"/>
      <c r="Z67" s="262"/>
      <c r="AA67" s="653"/>
    </row>
    <row r="68" spans="1:38" ht="10.199999999999999" customHeight="1" x14ac:dyDescent="0.35">
      <c r="A68" s="262"/>
      <c r="B68" s="215"/>
      <c r="C68" s="226"/>
      <c r="D68" s="255"/>
      <c r="E68" s="1270"/>
      <c r="F68" s="1270"/>
      <c r="G68" s="1270"/>
      <c r="H68" s="1270"/>
      <c r="I68" s="1270"/>
      <c r="J68" s="1270"/>
      <c r="K68" s="262"/>
      <c r="L68" s="262"/>
      <c r="M68" s="1270"/>
      <c r="N68" s="1270"/>
      <c r="O68" s="1270"/>
      <c r="P68" s="1270"/>
      <c r="Q68" s="1270"/>
      <c r="R68" s="1270"/>
      <c r="S68" s="262"/>
      <c r="T68" s="263"/>
      <c r="U68" s="263"/>
      <c r="V68" s="263"/>
      <c r="W68" s="229"/>
      <c r="X68" s="262"/>
      <c r="Y68" s="262"/>
      <c r="Z68" s="262"/>
      <c r="AA68" s="653"/>
      <c r="AB68" s="3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9.6" customHeight="1" x14ac:dyDescent="0.3">
      <c r="A69" s="262"/>
      <c r="B69" s="226"/>
      <c r="C69" s="226"/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28"/>
      <c r="P69" s="228"/>
      <c r="Q69" s="262"/>
      <c r="R69" s="262"/>
      <c r="S69" s="262"/>
      <c r="T69" s="262"/>
      <c r="U69" s="262"/>
      <c r="V69" s="262"/>
      <c r="W69" s="229"/>
      <c r="X69" s="262"/>
      <c r="Y69" s="262"/>
      <c r="Z69" s="262"/>
      <c r="AA69" s="653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9.6" customHeight="1" x14ac:dyDescent="0.35">
      <c r="A70" s="262"/>
      <c r="B70" s="215"/>
      <c r="C70" s="226"/>
      <c r="D70" s="255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227"/>
      <c r="P70" s="228"/>
      <c r="Q70" s="262"/>
      <c r="R70" s="262"/>
      <c r="S70" s="262"/>
      <c r="T70" s="262"/>
      <c r="U70" s="262"/>
      <c r="V70" s="262"/>
      <c r="W70" s="229"/>
      <c r="X70" s="262"/>
      <c r="Y70" s="262"/>
      <c r="Z70" s="262"/>
      <c r="AA70" s="653"/>
      <c r="AB70" s="596"/>
      <c r="AC70" s="596"/>
      <c r="AD70" s="33"/>
      <c r="AE70" s="4"/>
      <c r="AF70" s="244"/>
      <c r="AG70" s="244"/>
      <c r="AH70" s="244"/>
      <c r="AI70" s="244"/>
      <c r="AJ70" s="4"/>
      <c r="AK70" s="4"/>
      <c r="AL70" s="4"/>
    </row>
    <row r="71" spans="1:38" ht="10.199999999999999" customHeight="1" x14ac:dyDescent="0.25">
      <c r="A71" s="262"/>
      <c r="B71" s="696" t="s">
        <v>286</v>
      </c>
      <c r="C71" s="693"/>
      <c r="D71" s="693"/>
      <c r="E71" s="1417"/>
      <c r="F71" s="739"/>
      <c r="G71" s="739"/>
      <c r="H71" s="739"/>
      <c r="I71" s="739"/>
      <c r="J71" s="739"/>
      <c r="K71" s="63"/>
      <c r="L71" s="63"/>
      <c r="M71" s="1333"/>
      <c r="N71" s="1418"/>
      <c r="O71" s="1418"/>
      <c r="P71" s="1418"/>
      <c r="Q71" s="1418"/>
      <c r="R71" s="1418"/>
      <c r="S71" s="264"/>
      <c r="T71" s="696" t="s">
        <v>264</v>
      </c>
      <c r="U71" s="1032"/>
      <c r="V71" s="1032"/>
      <c r="W71" s="1032"/>
      <c r="X71" s="263"/>
      <c r="Y71" s="263"/>
      <c r="Z71" s="263"/>
      <c r="AA71" s="653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10.199999999999999" customHeight="1" x14ac:dyDescent="0.25">
      <c r="A72" s="262"/>
      <c r="B72" s="693"/>
      <c r="C72" s="693"/>
      <c r="D72" s="693"/>
      <c r="E72" s="741"/>
      <c r="F72" s="741"/>
      <c r="G72" s="741"/>
      <c r="H72" s="741"/>
      <c r="I72" s="741"/>
      <c r="J72" s="741"/>
      <c r="K72" s="262"/>
      <c r="L72" s="262"/>
      <c r="M72" s="1419"/>
      <c r="N72" s="1419"/>
      <c r="O72" s="1419"/>
      <c r="P72" s="1419"/>
      <c r="Q72" s="1419"/>
      <c r="R72" s="1419"/>
      <c r="S72" s="262"/>
      <c r="T72" s="1032"/>
      <c r="U72" s="1032"/>
      <c r="V72" s="1032"/>
      <c r="W72" s="1032"/>
      <c r="X72" s="262"/>
      <c r="Y72" s="262"/>
      <c r="Z72" s="262"/>
      <c r="AA72" s="653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10.199999999999999" customHeight="1" x14ac:dyDescent="0.3">
      <c r="A73" s="262"/>
      <c r="B73" s="226"/>
      <c r="C73" s="226"/>
      <c r="D73" s="262"/>
      <c r="E73" s="1266" t="s">
        <v>241</v>
      </c>
      <c r="F73" s="1332"/>
      <c r="G73" s="1332"/>
      <c r="H73" s="1332"/>
      <c r="I73" s="1332"/>
      <c r="J73" s="1332"/>
      <c r="K73" s="262"/>
      <c r="L73" s="262"/>
      <c r="M73" s="1266" t="s">
        <v>284</v>
      </c>
      <c r="N73" s="1332"/>
      <c r="O73" s="1332"/>
      <c r="P73" s="1332"/>
      <c r="Q73" s="1332"/>
      <c r="R73" s="1332"/>
      <c r="S73" s="262"/>
      <c r="T73" s="263"/>
      <c r="U73" s="263"/>
      <c r="V73" s="263"/>
      <c r="W73" s="229"/>
      <c r="X73" s="262"/>
      <c r="Y73" s="262"/>
      <c r="Z73" s="262"/>
      <c r="AA73" s="653"/>
      <c r="AB73" s="4"/>
      <c r="AC73" s="4"/>
      <c r="AD73" s="19"/>
      <c r="AE73" s="4"/>
      <c r="AF73" s="4"/>
      <c r="AG73" s="4"/>
      <c r="AH73" s="4"/>
      <c r="AI73" s="4"/>
      <c r="AJ73" s="4"/>
      <c r="AK73" s="4"/>
      <c r="AL73" s="4"/>
    </row>
    <row r="74" spans="1:38" ht="10.199999999999999" customHeight="1" x14ac:dyDescent="0.35">
      <c r="A74" s="262"/>
      <c r="B74" s="215"/>
      <c r="C74" s="226"/>
      <c r="D74" s="255"/>
      <c r="E74" s="1270"/>
      <c r="F74" s="1270"/>
      <c r="G74" s="1270"/>
      <c r="H74" s="1270"/>
      <c r="I74" s="1270"/>
      <c r="J74" s="1270"/>
      <c r="K74" s="262"/>
      <c r="L74" s="262"/>
      <c r="M74" s="1270"/>
      <c r="N74" s="1270"/>
      <c r="O74" s="1270"/>
      <c r="P74" s="1270"/>
      <c r="Q74" s="1270"/>
      <c r="R74" s="1270"/>
      <c r="S74" s="262"/>
      <c r="T74" s="263"/>
      <c r="U74" s="263"/>
      <c r="V74" s="263"/>
      <c r="W74" s="229"/>
      <c r="X74" s="262"/>
      <c r="Y74" s="262"/>
      <c r="Z74" s="262"/>
      <c r="AA74" s="653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10.199999999999999" customHeight="1" x14ac:dyDescent="0.3">
      <c r="A75" s="262"/>
      <c r="B75" s="226"/>
      <c r="C75" s="226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28"/>
      <c r="P75" s="228"/>
      <c r="Q75" s="262"/>
      <c r="R75" s="262"/>
      <c r="S75" s="262"/>
      <c r="T75" s="262"/>
      <c r="U75" s="262"/>
      <c r="V75" s="262"/>
      <c r="W75" s="229"/>
      <c r="X75" s="262"/>
      <c r="Y75" s="262"/>
      <c r="Z75" s="262"/>
      <c r="AA75" s="653"/>
    </row>
    <row r="76" spans="1:38" ht="10.199999999999999" customHeight="1" x14ac:dyDescent="0.3">
      <c r="A76" s="262"/>
      <c r="B76" s="720" t="s">
        <v>412</v>
      </c>
      <c r="C76" s="503"/>
      <c r="D76" s="503"/>
      <c r="E76" s="503"/>
      <c r="F76" s="503"/>
      <c r="G76" s="503"/>
      <c r="H76" s="503"/>
      <c r="I76" s="503"/>
      <c r="J76" s="398"/>
      <c r="K76" s="398"/>
      <c r="L76" s="1340" t="str">
        <f>IF(R30&lt;&gt;(SUM(M80:M92)),"Achtung Zahl der Stimmen ist falsch eingetragen!","")</f>
        <v/>
      </c>
      <c r="M76" s="1410"/>
      <c r="N76" s="1410"/>
      <c r="O76" s="1410"/>
      <c r="P76" s="1410"/>
      <c r="Q76" s="1410"/>
      <c r="R76" s="1410"/>
      <c r="S76" s="1410"/>
      <c r="T76" s="1410"/>
      <c r="U76" s="1410"/>
      <c r="V76" s="1410"/>
      <c r="W76" s="1410"/>
      <c r="X76" s="1410"/>
      <c r="Y76" s="262"/>
      <c r="Z76" s="4"/>
      <c r="AA76" s="653"/>
    </row>
    <row r="77" spans="1:38" ht="9.6" customHeight="1" x14ac:dyDescent="0.3">
      <c r="A77" s="262"/>
      <c r="B77" s="503"/>
      <c r="C77" s="503"/>
      <c r="D77" s="503"/>
      <c r="E77" s="503"/>
      <c r="F77" s="503"/>
      <c r="G77" s="503"/>
      <c r="H77" s="503"/>
      <c r="I77" s="503"/>
      <c r="J77" s="398"/>
      <c r="K77" s="398"/>
      <c r="L77" s="1410"/>
      <c r="M77" s="1410"/>
      <c r="N77" s="1410"/>
      <c r="O77" s="1410"/>
      <c r="P77" s="1410"/>
      <c r="Q77" s="1410"/>
      <c r="R77" s="1410"/>
      <c r="S77" s="1410"/>
      <c r="T77" s="1410"/>
      <c r="U77" s="1410"/>
      <c r="V77" s="1410"/>
      <c r="W77" s="1410"/>
      <c r="X77" s="1410"/>
      <c r="Y77" s="262"/>
      <c r="Z77" s="4"/>
      <c r="AA77" s="653"/>
    </row>
    <row r="78" spans="1:38" ht="10.199999999999999" customHeight="1" x14ac:dyDescent="0.25">
      <c r="A78" s="262"/>
      <c r="B78" s="250"/>
      <c r="C78" s="250"/>
      <c r="D78" s="250"/>
      <c r="E78" s="250"/>
      <c r="F78" s="250"/>
      <c r="G78" s="250"/>
      <c r="H78" s="262"/>
      <c r="I78" s="262"/>
      <c r="J78" s="262"/>
      <c r="K78" s="262"/>
      <c r="L78" s="262"/>
      <c r="M78" s="262"/>
      <c r="N78" s="246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262"/>
      <c r="Z78" s="4"/>
      <c r="AA78" s="653"/>
    </row>
    <row r="79" spans="1:38" ht="10.199999999999999" customHeight="1" x14ac:dyDescent="0.25">
      <c r="A79" s="262"/>
      <c r="B79" s="225"/>
      <c r="C79" s="262"/>
      <c r="D79" s="264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264"/>
      <c r="P79" s="63"/>
      <c r="Q79" s="63"/>
      <c r="R79" s="263"/>
      <c r="S79" s="264"/>
      <c r="T79" s="264"/>
      <c r="U79" s="264"/>
      <c r="V79" s="264"/>
      <c r="W79" s="264"/>
      <c r="X79" s="263"/>
      <c r="Y79" s="262"/>
      <c r="Z79" s="4"/>
      <c r="AA79" s="653"/>
    </row>
    <row r="80" spans="1:38" ht="10.199999999999999" customHeight="1" x14ac:dyDescent="0.25">
      <c r="A80" s="262"/>
      <c r="B80" s="696" t="s">
        <v>283</v>
      </c>
      <c r="C80" s="693"/>
      <c r="D80" s="693"/>
      <c r="E80" s="1417"/>
      <c r="F80" s="739"/>
      <c r="G80" s="739"/>
      <c r="H80" s="739"/>
      <c r="I80" s="739"/>
      <c r="J80" s="739"/>
      <c r="K80" s="63"/>
      <c r="L80" s="63"/>
      <c r="M80" s="1333"/>
      <c r="N80" s="1418"/>
      <c r="O80" s="1418"/>
      <c r="P80" s="1418"/>
      <c r="Q80" s="1418"/>
      <c r="R80" s="1418"/>
      <c r="S80" s="264"/>
      <c r="T80" s="696" t="s">
        <v>264</v>
      </c>
      <c r="U80" s="1032"/>
      <c r="V80" s="1032"/>
      <c r="W80" s="1032"/>
      <c r="X80" s="263"/>
      <c r="Y80" s="262"/>
      <c r="Z80" s="262"/>
      <c r="AA80" s="653"/>
    </row>
    <row r="81" spans="1:27" ht="10.199999999999999" customHeight="1" x14ac:dyDescent="0.25">
      <c r="A81" s="262"/>
      <c r="B81" s="693"/>
      <c r="C81" s="693"/>
      <c r="D81" s="693"/>
      <c r="E81" s="741"/>
      <c r="F81" s="741"/>
      <c r="G81" s="741"/>
      <c r="H81" s="741"/>
      <c r="I81" s="741"/>
      <c r="J81" s="741"/>
      <c r="K81" s="262"/>
      <c r="L81" s="262"/>
      <c r="M81" s="1419"/>
      <c r="N81" s="1419"/>
      <c r="O81" s="1419"/>
      <c r="P81" s="1419"/>
      <c r="Q81" s="1419"/>
      <c r="R81" s="1419"/>
      <c r="S81" s="262"/>
      <c r="T81" s="1032"/>
      <c r="U81" s="1032"/>
      <c r="V81" s="1032"/>
      <c r="W81" s="1032"/>
      <c r="X81" s="263"/>
      <c r="Y81" s="262"/>
      <c r="Z81" s="262"/>
      <c r="AA81" s="653"/>
    </row>
    <row r="82" spans="1:27" ht="10.199999999999999" customHeight="1" x14ac:dyDescent="0.3">
      <c r="A82" s="262"/>
      <c r="B82" s="226"/>
      <c r="C82" s="226"/>
      <c r="D82" s="262"/>
      <c r="E82" s="1266" t="s">
        <v>241</v>
      </c>
      <c r="F82" s="1332"/>
      <c r="G82" s="1332"/>
      <c r="H82" s="1332"/>
      <c r="I82" s="1332"/>
      <c r="J82" s="1332"/>
      <c r="K82" s="262"/>
      <c r="L82" s="262"/>
      <c r="M82" s="1266" t="s">
        <v>284</v>
      </c>
      <c r="N82" s="1332"/>
      <c r="O82" s="1332"/>
      <c r="P82" s="1332"/>
      <c r="Q82" s="1332"/>
      <c r="R82" s="1332"/>
      <c r="S82" s="262"/>
      <c r="T82" s="263"/>
      <c r="U82" s="263"/>
      <c r="V82" s="263"/>
      <c r="W82" s="229"/>
      <c r="X82" s="263"/>
      <c r="Y82" s="262"/>
      <c r="Z82" s="262"/>
      <c r="AA82" s="653"/>
    </row>
    <row r="83" spans="1:27" ht="10.199999999999999" customHeight="1" x14ac:dyDescent="0.35">
      <c r="A83" s="262"/>
      <c r="B83" s="215"/>
      <c r="C83" s="226"/>
      <c r="D83" s="255"/>
      <c r="E83" s="1270"/>
      <c r="F83" s="1270"/>
      <c r="G83" s="1270"/>
      <c r="H83" s="1270"/>
      <c r="I83" s="1270"/>
      <c r="J83" s="1270"/>
      <c r="K83" s="262"/>
      <c r="L83" s="262"/>
      <c r="M83" s="1270"/>
      <c r="N83" s="1270"/>
      <c r="O83" s="1270"/>
      <c r="P83" s="1270"/>
      <c r="Q83" s="1270"/>
      <c r="R83" s="1270"/>
      <c r="S83" s="262"/>
      <c r="T83" s="263"/>
      <c r="U83" s="263"/>
      <c r="V83" s="263"/>
      <c r="W83" s="229"/>
      <c r="X83" s="263"/>
      <c r="Y83" s="262"/>
      <c r="Z83" s="262"/>
      <c r="AA83" s="653"/>
    </row>
    <row r="84" spans="1:27" ht="10.199999999999999" customHeight="1" x14ac:dyDescent="0.3">
      <c r="B84" s="226"/>
      <c r="C84" s="226"/>
      <c r="D84" s="262"/>
      <c r="E84" s="262"/>
      <c r="F84" s="262"/>
      <c r="G84" s="262"/>
      <c r="H84" s="262"/>
      <c r="I84" s="262"/>
      <c r="J84" s="262"/>
      <c r="K84" s="262"/>
      <c r="L84" s="262"/>
      <c r="M84" s="262"/>
      <c r="N84" s="262"/>
      <c r="O84" s="228"/>
      <c r="P84" s="228"/>
      <c r="Q84" s="228"/>
      <c r="R84" s="229"/>
      <c r="S84" s="262"/>
      <c r="T84" s="262"/>
      <c r="U84" s="262"/>
      <c r="V84" s="262"/>
      <c r="W84" s="229"/>
      <c r="X84" s="262"/>
      <c r="AA84" s="653"/>
    </row>
    <row r="85" spans="1:27" ht="10.199999999999999" customHeight="1" x14ac:dyDescent="0.35">
      <c r="B85" s="215"/>
      <c r="C85" s="226"/>
      <c r="D85" s="255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27"/>
      <c r="P85" s="228"/>
      <c r="Q85" s="228"/>
      <c r="R85" s="229"/>
      <c r="S85" s="262"/>
      <c r="T85" s="262"/>
      <c r="U85" s="262"/>
      <c r="V85" s="262"/>
      <c r="W85" s="229"/>
      <c r="X85" s="262"/>
      <c r="AA85" s="653"/>
    </row>
    <row r="86" spans="1:27" ht="10.199999999999999" customHeight="1" x14ac:dyDescent="0.25">
      <c r="B86" s="696" t="s">
        <v>285</v>
      </c>
      <c r="C86" s="693"/>
      <c r="D86" s="693"/>
      <c r="E86" s="1417"/>
      <c r="F86" s="739"/>
      <c r="G86" s="739"/>
      <c r="H86" s="739"/>
      <c r="I86" s="739"/>
      <c r="J86" s="739"/>
      <c r="K86" s="63"/>
      <c r="L86" s="63"/>
      <c r="M86" s="1333"/>
      <c r="N86" s="1418"/>
      <c r="O86" s="1418"/>
      <c r="P86" s="1418"/>
      <c r="Q86" s="1418"/>
      <c r="R86" s="1418"/>
      <c r="S86" s="264"/>
      <c r="T86" s="696" t="s">
        <v>264</v>
      </c>
      <c r="U86" s="1032"/>
      <c r="V86" s="1032"/>
      <c r="W86" s="1032"/>
      <c r="X86" s="262"/>
      <c r="AA86" s="653"/>
    </row>
    <row r="87" spans="1:27" ht="10.199999999999999" customHeight="1" x14ac:dyDescent="0.25">
      <c r="B87" s="693"/>
      <c r="C87" s="693"/>
      <c r="D87" s="693"/>
      <c r="E87" s="741"/>
      <c r="F87" s="741"/>
      <c r="G87" s="741"/>
      <c r="H87" s="741"/>
      <c r="I87" s="741"/>
      <c r="J87" s="741"/>
      <c r="K87" s="262"/>
      <c r="L87" s="262"/>
      <c r="M87" s="1419"/>
      <c r="N87" s="1419"/>
      <c r="O87" s="1419"/>
      <c r="P87" s="1419"/>
      <c r="Q87" s="1419"/>
      <c r="R87" s="1419"/>
      <c r="S87" s="262"/>
      <c r="T87" s="1032"/>
      <c r="U87" s="1032"/>
      <c r="V87" s="1032"/>
      <c r="W87" s="1032"/>
      <c r="X87" s="262"/>
      <c r="AA87" s="653"/>
    </row>
    <row r="88" spans="1:27" ht="10.199999999999999" customHeight="1" x14ac:dyDescent="0.3">
      <c r="B88" s="226"/>
      <c r="C88" s="226"/>
      <c r="D88" s="262"/>
      <c r="E88" s="1266" t="s">
        <v>241</v>
      </c>
      <c r="F88" s="1332"/>
      <c r="G88" s="1332"/>
      <c r="H88" s="1332"/>
      <c r="I88" s="1332"/>
      <c r="J88" s="1332"/>
      <c r="K88" s="262"/>
      <c r="L88" s="262"/>
      <c r="M88" s="1266" t="s">
        <v>284</v>
      </c>
      <c r="N88" s="1332"/>
      <c r="O88" s="1332"/>
      <c r="P88" s="1332"/>
      <c r="Q88" s="1332"/>
      <c r="R88" s="1332"/>
      <c r="S88" s="262"/>
      <c r="T88" s="263"/>
      <c r="U88" s="263"/>
      <c r="V88" s="263"/>
      <c r="W88" s="229"/>
      <c r="X88" s="262"/>
      <c r="AA88" s="653"/>
    </row>
    <row r="89" spans="1:27" ht="10.199999999999999" customHeight="1" x14ac:dyDescent="0.35">
      <c r="B89" s="215"/>
      <c r="C89" s="226"/>
      <c r="D89" s="255"/>
      <c r="E89" s="1270"/>
      <c r="F89" s="1270"/>
      <c r="G89" s="1270"/>
      <c r="H89" s="1270"/>
      <c r="I89" s="1270"/>
      <c r="J89" s="1270"/>
      <c r="K89" s="262"/>
      <c r="L89" s="262"/>
      <c r="M89" s="1270"/>
      <c r="N89" s="1270"/>
      <c r="O89" s="1270"/>
      <c r="P89" s="1270"/>
      <c r="Q89" s="1270"/>
      <c r="R89" s="1270"/>
      <c r="S89" s="262"/>
      <c r="T89" s="263"/>
      <c r="U89" s="263"/>
      <c r="V89" s="263"/>
      <c r="W89" s="229"/>
      <c r="X89" s="262"/>
      <c r="AA89" s="653"/>
    </row>
    <row r="90" spans="1:27" ht="10.199999999999999" customHeight="1" x14ac:dyDescent="0.3">
      <c r="B90" s="226"/>
      <c r="C90" s="226"/>
      <c r="D90" s="262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28"/>
      <c r="P90" s="228"/>
      <c r="Q90" s="262"/>
      <c r="R90" s="262"/>
      <c r="S90" s="262"/>
      <c r="T90" s="262"/>
      <c r="U90" s="262"/>
      <c r="V90" s="262"/>
      <c r="W90" s="229"/>
      <c r="X90" s="262"/>
      <c r="AA90" s="653"/>
    </row>
    <row r="91" spans="1:27" ht="10.199999999999999" customHeight="1" x14ac:dyDescent="0.35">
      <c r="B91" s="215"/>
      <c r="C91" s="226"/>
      <c r="D91" s="255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27"/>
      <c r="P91" s="228"/>
      <c r="Q91" s="262"/>
      <c r="R91" s="262"/>
      <c r="S91" s="262"/>
      <c r="T91" s="262"/>
      <c r="U91" s="262"/>
      <c r="V91" s="262"/>
      <c r="W91" s="229"/>
      <c r="X91" s="263"/>
      <c r="AA91" s="653"/>
    </row>
    <row r="92" spans="1:27" ht="10.199999999999999" customHeight="1" x14ac:dyDescent="0.25">
      <c r="B92" s="696" t="s">
        <v>286</v>
      </c>
      <c r="C92" s="693"/>
      <c r="D92" s="693"/>
      <c r="E92" s="1417"/>
      <c r="F92" s="739"/>
      <c r="G92" s="739"/>
      <c r="H92" s="739"/>
      <c r="I92" s="739"/>
      <c r="J92" s="739"/>
      <c r="K92" s="63"/>
      <c r="L92" s="63"/>
      <c r="M92" s="1333"/>
      <c r="N92" s="1418"/>
      <c r="O92" s="1418"/>
      <c r="P92" s="1418"/>
      <c r="Q92" s="1418"/>
      <c r="R92" s="1418"/>
      <c r="S92" s="264"/>
      <c r="T92" s="696" t="s">
        <v>264</v>
      </c>
      <c r="U92" s="1032"/>
      <c r="V92" s="1032"/>
      <c r="W92" s="1032"/>
      <c r="X92" s="263"/>
      <c r="AA92" s="653"/>
    </row>
    <row r="93" spans="1:27" ht="10.199999999999999" customHeight="1" x14ac:dyDescent="0.25">
      <c r="B93" s="693"/>
      <c r="C93" s="693"/>
      <c r="D93" s="693"/>
      <c r="E93" s="741"/>
      <c r="F93" s="741"/>
      <c r="G93" s="741"/>
      <c r="H93" s="741"/>
      <c r="I93" s="741"/>
      <c r="J93" s="741"/>
      <c r="K93" s="262"/>
      <c r="L93" s="262"/>
      <c r="M93" s="1419"/>
      <c r="N93" s="1419"/>
      <c r="O93" s="1419"/>
      <c r="P93" s="1419"/>
      <c r="Q93" s="1419"/>
      <c r="R93" s="1419"/>
      <c r="S93" s="262"/>
      <c r="T93" s="1032"/>
      <c r="U93" s="1032"/>
      <c r="V93" s="1032"/>
      <c r="W93" s="1032"/>
      <c r="X93" s="262"/>
      <c r="AA93" s="653"/>
    </row>
    <row r="94" spans="1:27" ht="10.199999999999999" customHeight="1" x14ac:dyDescent="0.3">
      <c r="B94" s="226"/>
      <c r="C94" s="226"/>
      <c r="D94" s="262"/>
      <c r="E94" s="1266" t="s">
        <v>241</v>
      </c>
      <c r="F94" s="1332"/>
      <c r="G94" s="1332"/>
      <c r="H94" s="1332"/>
      <c r="I94" s="1332"/>
      <c r="J94" s="1332"/>
      <c r="K94" s="262"/>
      <c r="L94" s="262"/>
      <c r="M94" s="1266" t="s">
        <v>284</v>
      </c>
      <c r="N94" s="1332"/>
      <c r="O94" s="1332"/>
      <c r="P94" s="1332"/>
      <c r="Q94" s="1332"/>
      <c r="R94" s="1332"/>
      <c r="S94" s="262"/>
      <c r="T94" s="263"/>
      <c r="U94" s="263"/>
      <c r="V94" s="263"/>
      <c r="W94" s="229"/>
      <c r="X94" s="262"/>
      <c r="AA94" s="653"/>
    </row>
    <row r="95" spans="1:27" ht="10.199999999999999" customHeight="1" x14ac:dyDescent="0.35">
      <c r="B95" s="215"/>
      <c r="C95" s="226"/>
      <c r="D95" s="255"/>
      <c r="E95" s="1270"/>
      <c r="F95" s="1270"/>
      <c r="G95" s="1270"/>
      <c r="H95" s="1270"/>
      <c r="I95" s="1270"/>
      <c r="J95" s="1270"/>
      <c r="K95" s="262"/>
      <c r="L95" s="262"/>
      <c r="M95" s="1270"/>
      <c r="N95" s="1270"/>
      <c r="O95" s="1270"/>
      <c r="P95" s="1270"/>
      <c r="Q95" s="1270"/>
      <c r="R95" s="1270"/>
      <c r="S95" s="262"/>
      <c r="T95" s="263"/>
      <c r="U95" s="263"/>
      <c r="V95" s="263"/>
      <c r="W95" s="229"/>
      <c r="X95" s="262"/>
      <c r="AA95" s="653"/>
    </row>
    <row r="96" spans="1:27" ht="10.199999999999999" customHeight="1" x14ac:dyDescent="0.35">
      <c r="B96" s="215"/>
      <c r="C96" s="226"/>
      <c r="D96" s="255"/>
      <c r="E96" s="218"/>
      <c r="F96" s="218"/>
      <c r="G96" s="218"/>
      <c r="H96" s="218"/>
      <c r="I96" s="218"/>
      <c r="J96" s="218"/>
      <c r="K96" s="262"/>
      <c r="L96" s="262"/>
      <c r="M96" s="218"/>
      <c r="N96" s="218"/>
      <c r="O96" s="218"/>
      <c r="P96" s="218"/>
      <c r="Q96" s="218"/>
      <c r="R96" s="218"/>
      <c r="S96" s="262"/>
      <c r="T96" s="263"/>
      <c r="U96" s="263"/>
      <c r="V96" s="263"/>
      <c r="W96" s="229"/>
      <c r="X96" s="263"/>
      <c r="AA96" s="653"/>
    </row>
    <row r="97" spans="2:27" ht="10.199999999999999" customHeight="1" x14ac:dyDescent="0.25"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8"/>
      <c r="M97" s="248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AA97" s="653"/>
    </row>
    <row r="98" spans="2:27" ht="10.199999999999999" customHeight="1" x14ac:dyDescent="0.25">
      <c r="B98" s="596"/>
      <c r="C98" s="596"/>
      <c r="D98" s="596"/>
      <c r="E98" s="596"/>
      <c r="F98" s="596"/>
      <c r="G98" s="596"/>
      <c r="J98" s="596"/>
      <c r="K98" s="596"/>
      <c r="L98" s="596"/>
      <c r="M98" s="596"/>
      <c r="N98" s="596"/>
      <c r="O98" s="596"/>
      <c r="R98" s="596"/>
      <c r="S98" s="596"/>
      <c r="T98" s="596"/>
      <c r="U98" s="596"/>
      <c r="V98" s="596"/>
      <c r="W98" s="596"/>
      <c r="X98" s="262"/>
      <c r="AA98" s="653"/>
    </row>
    <row r="99" spans="2:27" ht="10.199999999999999" customHeight="1" x14ac:dyDescent="0.25">
      <c r="B99" s="627"/>
      <c r="C99" s="627"/>
      <c r="D99" s="627"/>
      <c r="E99" s="627"/>
      <c r="F99" s="627"/>
      <c r="G99" s="627"/>
      <c r="J99" s="627"/>
      <c r="K99" s="627"/>
      <c r="L99" s="627"/>
      <c r="M99" s="627"/>
      <c r="N99" s="627"/>
      <c r="O99" s="627"/>
      <c r="R99" s="627"/>
      <c r="S99" s="627"/>
      <c r="T99" s="627"/>
      <c r="U99" s="627"/>
      <c r="V99" s="627"/>
      <c r="W99" s="627"/>
      <c r="X99" s="262"/>
      <c r="AA99" s="653"/>
    </row>
    <row r="100" spans="2:27" ht="10.199999999999999" customHeight="1" x14ac:dyDescent="0.25">
      <c r="X100" s="262"/>
      <c r="AA100" s="653"/>
    </row>
    <row r="101" spans="2:27" ht="10.199999999999999" customHeight="1" x14ac:dyDescent="0.25">
      <c r="B101" s="591" t="s">
        <v>0</v>
      </c>
      <c r="C101" s="591"/>
      <c r="D101" s="591"/>
      <c r="E101" s="591"/>
      <c r="F101" s="591"/>
      <c r="G101" s="591"/>
      <c r="J101" s="591" t="s">
        <v>454</v>
      </c>
      <c r="K101" s="591"/>
      <c r="L101" s="591"/>
      <c r="M101" s="591"/>
      <c r="N101" s="591"/>
      <c r="O101" s="591"/>
      <c r="R101" s="591" t="s">
        <v>454</v>
      </c>
      <c r="S101" s="591"/>
      <c r="T101" s="591"/>
      <c r="U101" s="591"/>
      <c r="V101" s="591"/>
      <c r="W101" s="591"/>
      <c r="X101" s="262"/>
      <c r="AA101" s="653"/>
    </row>
    <row r="102" spans="2:27" ht="10.199999999999999" customHeight="1" thickBot="1" x14ac:dyDescent="0.3">
      <c r="B102" s="248"/>
      <c r="C102" s="248"/>
      <c r="D102" s="248"/>
      <c r="E102" s="248"/>
      <c r="F102" s="248"/>
      <c r="G102" s="248"/>
      <c r="H102" s="248"/>
      <c r="I102" s="248"/>
      <c r="J102" s="248"/>
      <c r="K102" s="251"/>
      <c r="L102" s="243"/>
      <c r="M102" s="243"/>
      <c r="N102" s="262"/>
      <c r="O102" s="262"/>
      <c r="P102" s="262"/>
      <c r="Q102" s="263"/>
      <c r="R102" s="263"/>
      <c r="S102" s="263"/>
      <c r="T102" s="263"/>
      <c r="U102" s="61"/>
      <c r="V102" s="61"/>
      <c r="W102" s="262"/>
      <c r="X102" s="262"/>
      <c r="AA102" s="653"/>
    </row>
    <row r="103" spans="2:27" ht="10.199999999999999" customHeight="1" x14ac:dyDescent="0.25">
      <c r="B103" s="892" t="s">
        <v>1</v>
      </c>
      <c r="C103" s="543"/>
      <c r="D103" s="543"/>
      <c r="E103" s="543"/>
      <c r="F103" s="543"/>
      <c r="G103" s="998"/>
      <c r="H103" s="999"/>
      <c r="I103" s="999"/>
      <c r="J103" s="999"/>
      <c r="K103" s="999"/>
      <c r="L103" s="999"/>
      <c r="M103" s="999"/>
      <c r="N103" s="999"/>
      <c r="O103" s="999"/>
      <c r="P103" s="999"/>
      <c r="Q103" s="1"/>
      <c r="R103" s="1"/>
      <c r="S103" s="1"/>
      <c r="T103" s="1"/>
      <c r="U103" s="1"/>
      <c r="V103" s="1"/>
      <c r="W103" s="1"/>
      <c r="X103" s="2"/>
      <c r="AA103" s="653"/>
    </row>
    <row r="104" spans="2:27" ht="10.199999999999999" customHeight="1" x14ac:dyDescent="0.25">
      <c r="B104" s="875"/>
      <c r="C104" s="546"/>
      <c r="D104" s="546"/>
      <c r="E104" s="546"/>
      <c r="F104" s="546"/>
      <c r="G104" s="1022"/>
      <c r="H104" s="1022"/>
      <c r="I104" s="1022"/>
      <c r="J104" s="1022"/>
      <c r="K104" s="1022"/>
      <c r="L104" s="1022"/>
      <c r="M104" s="1022"/>
      <c r="N104" s="1022"/>
      <c r="O104" s="1022"/>
      <c r="P104" s="1022"/>
      <c r="Q104" s="4"/>
      <c r="R104" s="4"/>
      <c r="S104" s="4"/>
      <c r="T104" s="4"/>
      <c r="U104" s="4"/>
      <c r="V104" s="4"/>
      <c r="W104" s="4"/>
      <c r="X104" s="5"/>
      <c r="AA104" s="653"/>
    </row>
    <row r="105" spans="2:27" ht="10.199999999999999" customHeight="1" x14ac:dyDescent="0.25">
      <c r="B105" s="1414" t="s">
        <v>279</v>
      </c>
      <c r="C105" s="1415"/>
      <c r="D105" s="1415"/>
      <c r="E105" s="1415"/>
      <c r="F105" s="1415"/>
      <c r="G105" s="1415"/>
      <c r="H105" s="987"/>
      <c r="I105" s="987"/>
      <c r="J105" s="1213"/>
      <c r="K105" s="339"/>
      <c r="L105" s="339"/>
      <c r="M105" s="338"/>
      <c r="N105" s="340"/>
      <c r="O105" s="340"/>
      <c r="P105" s="340"/>
      <c r="Q105" s="61"/>
      <c r="R105" s="61"/>
      <c r="S105" s="61"/>
      <c r="T105" s="61"/>
      <c r="U105" s="112"/>
      <c r="V105" s="112"/>
      <c r="W105" s="4"/>
      <c r="X105" s="5"/>
      <c r="AA105" s="653"/>
    </row>
    <row r="106" spans="2:27" ht="10.199999999999999" customHeight="1" x14ac:dyDescent="0.25">
      <c r="B106" s="1416"/>
      <c r="C106" s="1415"/>
      <c r="D106" s="1415"/>
      <c r="E106" s="1415"/>
      <c r="F106" s="1415"/>
      <c r="G106" s="1415"/>
      <c r="H106" s="989"/>
      <c r="I106" s="989"/>
      <c r="J106" s="1214"/>
      <c r="K106" s="339"/>
      <c r="L106" s="339"/>
      <c r="M106" s="340"/>
      <c r="N106" s="340"/>
      <c r="O106" s="340"/>
      <c r="P106" s="340"/>
      <c r="Q106" s="61"/>
      <c r="R106" s="61"/>
      <c r="S106" s="61"/>
      <c r="T106" s="61"/>
      <c r="U106" s="112"/>
      <c r="V106" s="112"/>
      <c r="W106" s="4"/>
      <c r="X106" s="5"/>
      <c r="AA106" s="653"/>
    </row>
    <row r="107" spans="2:27" ht="10.199999999999999" customHeight="1" thickBot="1" x14ac:dyDescent="0.3">
      <c r="B107" s="353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7"/>
      <c r="AA107" s="653"/>
    </row>
    <row r="108" spans="2:27" x14ac:dyDescent="0.25">
      <c r="AA108" s="653"/>
    </row>
    <row r="109" spans="2:27" x14ac:dyDescent="0.25">
      <c r="AA109" s="653"/>
    </row>
    <row r="110" spans="2:27" x14ac:dyDescent="0.25">
      <c r="AA110" s="653"/>
    </row>
  </sheetData>
  <sheetProtection algorithmName="SHA-512" hashValue="jjVuluDl1FLUai9tExFBX3lTfOEAFHutSxZO6938vZ5BbmwAOl4e0GzaXtZtj1hKJ5fumw37T7qH8M+S+VIJYA==" saltValue="85EwpKRItec0CyRUugb3LQ==" spinCount="100000" sheet="1" objects="1" scenarios="1" selectLockedCells="1"/>
  <mergeCells count="89">
    <mergeCell ref="B2:C3"/>
    <mergeCell ref="E2:G3"/>
    <mergeCell ref="I2:S3"/>
    <mergeCell ref="V2:Y3"/>
    <mergeCell ref="B4:D4"/>
    <mergeCell ref="E4:G4"/>
    <mergeCell ref="I4:S4"/>
    <mergeCell ref="B7:Y8"/>
    <mergeCell ref="B9:Y10"/>
    <mergeCell ref="B11:Y12"/>
    <mergeCell ref="B13:Y14"/>
    <mergeCell ref="B17:J18"/>
    <mergeCell ref="K17:M18"/>
    <mergeCell ref="N17:X18"/>
    <mergeCell ref="B19:X20"/>
    <mergeCell ref="H22:J23"/>
    <mergeCell ref="C27:E28"/>
    <mergeCell ref="C30:E31"/>
    <mergeCell ref="C33:E34"/>
    <mergeCell ref="L22:S23"/>
    <mergeCell ref="H27:P28"/>
    <mergeCell ref="C24:E25"/>
    <mergeCell ref="R24:T25"/>
    <mergeCell ref="R27:T28"/>
    <mergeCell ref="H30:P31"/>
    <mergeCell ref="R30:T31"/>
    <mergeCell ref="B59:D60"/>
    <mergeCell ref="E59:J60"/>
    <mergeCell ref="M59:R60"/>
    <mergeCell ref="T59:W60"/>
    <mergeCell ref="E61:J62"/>
    <mergeCell ref="M61:R62"/>
    <mergeCell ref="E73:J74"/>
    <mergeCell ref="M73:R74"/>
    <mergeCell ref="B76:I77"/>
    <mergeCell ref="L76:X77"/>
    <mergeCell ref="B65:D66"/>
    <mergeCell ref="E65:J66"/>
    <mergeCell ref="M65:R66"/>
    <mergeCell ref="T65:W66"/>
    <mergeCell ref="E67:J68"/>
    <mergeCell ref="M67:R68"/>
    <mergeCell ref="AB70:AC70"/>
    <mergeCell ref="B71:D72"/>
    <mergeCell ref="E71:J72"/>
    <mergeCell ref="M71:R72"/>
    <mergeCell ref="T71:W72"/>
    <mergeCell ref="AA1:AA110"/>
    <mergeCell ref="B80:D81"/>
    <mergeCell ref="E80:J81"/>
    <mergeCell ref="M80:R81"/>
    <mergeCell ref="T80:W81"/>
    <mergeCell ref="E82:J83"/>
    <mergeCell ref="M82:R83"/>
    <mergeCell ref="B86:D87"/>
    <mergeCell ref="E86:J87"/>
    <mergeCell ref="M86:R87"/>
    <mergeCell ref="T86:W87"/>
    <mergeCell ref="E88:J89"/>
    <mergeCell ref="M88:R89"/>
    <mergeCell ref="R98:W99"/>
    <mergeCell ref="B101:G101"/>
    <mergeCell ref="J101:O101"/>
    <mergeCell ref="R101:W101"/>
    <mergeCell ref="B92:D93"/>
    <mergeCell ref="E92:J93"/>
    <mergeCell ref="M92:R93"/>
    <mergeCell ref="T92:W93"/>
    <mergeCell ref="E94:J95"/>
    <mergeCell ref="M94:R95"/>
    <mergeCell ref="B103:F104"/>
    <mergeCell ref="G103:P104"/>
    <mergeCell ref="B105:G106"/>
    <mergeCell ref="B98:G99"/>
    <mergeCell ref="J98:O99"/>
    <mergeCell ref="H105:J106"/>
    <mergeCell ref="H36:P37"/>
    <mergeCell ref="R33:T34"/>
    <mergeCell ref="R36:T37"/>
    <mergeCell ref="B55:I56"/>
    <mergeCell ref="L55:X56"/>
    <mergeCell ref="H33:P34"/>
    <mergeCell ref="B44:X45"/>
    <mergeCell ref="B47:X48"/>
    <mergeCell ref="B49:X50"/>
    <mergeCell ref="B52:X53"/>
    <mergeCell ref="B41:X42"/>
    <mergeCell ref="C36:E37"/>
    <mergeCell ref="B39:X40"/>
  </mergeCells>
  <pageMargins left="0.7" right="0.7" top="0.78740157499999996" bottom="0.78740157499999996" header="0.3" footer="0.3"/>
  <pageSetup paperSize="9" scale="6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4">
    <tabColor theme="3" tint="0.39997558519241921"/>
  </sheetPr>
  <dimension ref="A1:AL129"/>
  <sheetViews>
    <sheetView showGridLines="0" topLeftCell="B4" zoomScaleNormal="100" workbookViewId="0">
      <selection activeCell="I97" sqref="I97:K98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652" t="s">
        <v>466</v>
      </c>
    </row>
    <row r="2" spans="1:27" ht="10.199999999999999" customHeight="1" x14ac:dyDescent="0.25">
      <c r="A2" s="262"/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322</v>
      </c>
      <c r="W2" s="530"/>
      <c r="X2" s="530"/>
      <c r="Y2" s="530"/>
      <c r="Z2" s="262"/>
      <c r="AA2" s="653"/>
    </row>
    <row r="3" spans="1:27" ht="10.199999999999999" customHeight="1" x14ac:dyDescent="0.25">
      <c r="A3" s="262"/>
      <c r="B3" s="663"/>
      <c r="C3" s="664"/>
      <c r="D3" s="262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Z3" s="262"/>
      <c r="AA3" s="653"/>
    </row>
    <row r="4" spans="1:27" ht="10.199999999999999" customHeight="1" x14ac:dyDescent="0.25">
      <c r="A4" s="262"/>
      <c r="B4" s="1015" t="s">
        <v>18</v>
      </c>
      <c r="C4" s="1015"/>
      <c r="D4" s="1015"/>
      <c r="E4" s="1016" t="s">
        <v>43</v>
      </c>
      <c r="F4" s="590"/>
      <c r="G4" s="590"/>
      <c r="I4" s="1089" t="s">
        <v>435</v>
      </c>
      <c r="J4" s="1090"/>
      <c r="K4" s="1090"/>
      <c r="L4" s="1090"/>
      <c r="M4" s="1090"/>
      <c r="N4" s="1090"/>
      <c r="O4" s="1090"/>
      <c r="P4" s="1090"/>
      <c r="Q4" s="1090"/>
      <c r="R4" s="1090"/>
      <c r="S4" s="1090"/>
      <c r="Z4" s="262"/>
      <c r="AA4" s="653"/>
    </row>
    <row r="5" spans="1:27" ht="10.199999999999999" customHeight="1" x14ac:dyDescent="0.25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653"/>
    </row>
    <row r="6" spans="1:27" ht="9.6" customHeight="1" x14ac:dyDescent="0.25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653"/>
    </row>
    <row r="7" spans="1:27" ht="10.199999999999999" customHeight="1" x14ac:dyDescent="0.3">
      <c r="A7" s="262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653"/>
    </row>
    <row r="8" spans="1:27" ht="10.199999999999999" customHeight="1" x14ac:dyDescent="0.25">
      <c r="A8" s="262"/>
      <c r="B8" s="1091" t="s">
        <v>317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683"/>
      <c r="R8" s="683"/>
      <c r="S8" s="683"/>
      <c r="T8" s="683"/>
      <c r="U8" s="683"/>
      <c r="V8" s="683"/>
      <c r="W8" s="683"/>
      <c r="X8" s="683"/>
      <c r="Y8" s="683"/>
      <c r="Z8" s="54"/>
      <c r="AA8" s="653"/>
    </row>
    <row r="9" spans="1:27" ht="10.199999999999999" customHeight="1" x14ac:dyDescent="0.25">
      <c r="A9" s="262"/>
      <c r="B9" s="683"/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55"/>
      <c r="AA9" s="653"/>
    </row>
    <row r="10" spans="1:27" ht="10.199999999999999" customHeight="1" x14ac:dyDescent="0.25">
      <c r="A10" s="262"/>
      <c r="B10" s="1091" t="s">
        <v>318</v>
      </c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55"/>
      <c r="AA10" s="653"/>
    </row>
    <row r="11" spans="1:27" ht="10.199999999999999" customHeight="1" x14ac:dyDescent="0.25">
      <c r="A11" s="262"/>
      <c r="B11" s="683"/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3"/>
      <c r="Y11" s="683"/>
      <c r="Z11" s="56"/>
      <c r="AA11" s="653"/>
    </row>
    <row r="12" spans="1:27" ht="10.199999999999999" customHeight="1" x14ac:dyDescent="0.25">
      <c r="A12" s="262"/>
      <c r="Z12" s="56"/>
      <c r="AA12" s="653"/>
    </row>
    <row r="13" spans="1:27" ht="10.199999999999999" customHeight="1" x14ac:dyDescent="0.25">
      <c r="A13" s="262"/>
      <c r="Z13" s="56"/>
      <c r="AA13" s="653"/>
    </row>
    <row r="14" spans="1:27" ht="10.199999999999999" customHeight="1" x14ac:dyDescent="0.25">
      <c r="A14" s="262"/>
      <c r="Z14" s="56"/>
      <c r="AA14" s="653"/>
    </row>
    <row r="15" spans="1:27" ht="10.199999999999999" customHeight="1" x14ac:dyDescent="0.25">
      <c r="A15" s="15"/>
      <c r="B15" s="57"/>
      <c r="C15" s="1279"/>
      <c r="D15" s="1280"/>
      <c r="E15" s="1280"/>
      <c r="H15" s="57"/>
      <c r="I15" s="57"/>
      <c r="J15" s="57"/>
      <c r="K15" s="57"/>
      <c r="L15" s="57"/>
      <c r="M15" s="15"/>
      <c r="N15" s="15"/>
      <c r="O15" s="15"/>
      <c r="P15" s="15"/>
      <c r="Q15" s="58"/>
      <c r="R15" s="15"/>
      <c r="S15" s="15"/>
      <c r="T15" s="15"/>
      <c r="U15" s="15"/>
      <c r="V15" s="15"/>
      <c r="W15" s="58"/>
      <c r="X15" s="15"/>
      <c r="Y15" s="15"/>
      <c r="Z15" s="58"/>
      <c r="AA15" s="653"/>
    </row>
    <row r="16" spans="1:27" ht="10.199999999999999" customHeight="1" x14ac:dyDescent="0.25">
      <c r="A16" s="15"/>
      <c r="B16" s="57"/>
      <c r="C16" s="1280"/>
      <c r="D16" s="1280"/>
      <c r="E16" s="1280"/>
      <c r="H16" s="57"/>
      <c r="I16" s="57"/>
      <c r="J16" s="57"/>
      <c r="K16" s="57"/>
      <c r="L16" s="57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653"/>
    </row>
    <row r="17" spans="1:29" ht="10.199999999999999" customHeight="1" x14ac:dyDescent="0.25">
      <c r="A17" s="262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653"/>
    </row>
    <row r="18" spans="1:29" ht="10.199999999999999" customHeight="1" x14ac:dyDescent="0.25">
      <c r="A18" s="59"/>
      <c r="B18" s="263"/>
      <c r="C18" s="1281"/>
      <c r="D18" s="1282"/>
      <c r="E18" s="1282"/>
      <c r="F18" s="1282"/>
      <c r="G18" s="1282"/>
      <c r="H18" s="1282"/>
      <c r="I18" s="1282"/>
      <c r="J18" s="1282"/>
      <c r="K18" s="1282"/>
      <c r="L18" s="1282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15"/>
      <c r="AA18" s="653"/>
    </row>
    <row r="19" spans="1:29" ht="10.199999999999999" customHeight="1" x14ac:dyDescent="0.25">
      <c r="A19" s="59"/>
      <c r="B19" s="263"/>
      <c r="C19" s="1056"/>
      <c r="D19" s="1056"/>
      <c r="E19" s="1056"/>
      <c r="F19" s="1056"/>
      <c r="G19" s="1056"/>
      <c r="H19" s="1056"/>
      <c r="I19" s="1056"/>
      <c r="J19" s="1056"/>
      <c r="K19" s="1056"/>
      <c r="L19" s="1056"/>
      <c r="M19" s="58"/>
      <c r="N19" s="15"/>
      <c r="O19" s="15"/>
      <c r="P19" s="15"/>
      <c r="Q19" s="15"/>
      <c r="R19" s="58"/>
      <c r="S19" s="15"/>
      <c r="T19" s="15"/>
      <c r="U19" s="15"/>
      <c r="V19" s="15"/>
      <c r="W19" s="15"/>
      <c r="X19" s="58"/>
      <c r="Y19" s="15"/>
      <c r="Z19" s="15"/>
      <c r="AA19" s="653"/>
    </row>
    <row r="20" spans="1:29" ht="10.199999999999999" customHeight="1" x14ac:dyDescent="0.25">
      <c r="A20" s="59"/>
      <c r="B20" s="263"/>
      <c r="C20" s="263"/>
      <c r="D20" s="263"/>
      <c r="E20" s="263"/>
      <c r="F20" s="78" t="s">
        <v>69</v>
      </c>
      <c r="G20" s="256"/>
      <c r="H20" s="256"/>
      <c r="I20" s="256"/>
      <c r="J20" s="256"/>
      <c r="K20" s="263"/>
      <c r="L20" s="263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653"/>
    </row>
    <row r="21" spans="1:29" ht="10.199999999999999" customHeight="1" x14ac:dyDescent="0.25">
      <c r="A21" s="59"/>
      <c r="B21" s="263"/>
      <c r="C21" s="1281"/>
      <c r="D21" s="1282"/>
      <c r="E21" s="1282"/>
      <c r="F21" s="1282"/>
      <c r="G21" s="1282"/>
      <c r="H21" s="1282"/>
      <c r="I21" s="1282"/>
      <c r="J21" s="1282"/>
      <c r="K21" s="1282"/>
      <c r="L21" s="1282"/>
      <c r="M21" s="15"/>
      <c r="N21" s="15"/>
      <c r="O21" s="15"/>
      <c r="P21" s="15"/>
      <c r="Q21" s="258"/>
      <c r="R21" s="257"/>
      <c r="S21" s="257"/>
      <c r="T21" s="257"/>
      <c r="U21" s="257"/>
      <c r="V21" s="258"/>
      <c r="W21" s="979"/>
      <c r="X21" s="590"/>
      <c r="Y21" s="590"/>
      <c r="Z21" s="590"/>
      <c r="AA21" s="653"/>
    </row>
    <row r="22" spans="1:29" ht="10.199999999999999" customHeight="1" x14ac:dyDescent="0.25">
      <c r="A22" s="59"/>
      <c r="B22" s="263"/>
      <c r="C22" s="1056"/>
      <c r="D22" s="1056"/>
      <c r="E22" s="1056"/>
      <c r="F22" s="1056"/>
      <c r="G22" s="1056"/>
      <c r="H22" s="1056"/>
      <c r="I22" s="1056"/>
      <c r="J22" s="1056"/>
      <c r="K22" s="1056"/>
      <c r="L22" s="1056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653"/>
    </row>
    <row r="23" spans="1:29" ht="10.199999999999999" customHeight="1" x14ac:dyDescent="0.25">
      <c r="A23" s="59"/>
      <c r="B23" s="263"/>
      <c r="C23" s="263"/>
      <c r="D23" s="263"/>
      <c r="E23" s="263"/>
      <c r="F23" s="256" t="s">
        <v>68</v>
      </c>
      <c r="G23" s="263"/>
      <c r="H23" s="263"/>
      <c r="I23" s="263"/>
      <c r="J23" s="263"/>
      <c r="K23" s="263"/>
      <c r="L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653"/>
    </row>
    <row r="24" spans="1:29" ht="10.199999999999999" customHeight="1" x14ac:dyDescent="0.25">
      <c r="A24" s="59"/>
      <c r="B24" s="263"/>
      <c r="C24" s="1281"/>
      <c r="D24" s="1282"/>
      <c r="E24" s="1282"/>
      <c r="F24" s="1282"/>
      <c r="G24" s="1282"/>
      <c r="H24" s="1282"/>
      <c r="I24" s="1282"/>
      <c r="J24" s="1282"/>
      <c r="K24" s="1282"/>
      <c r="L24" s="1282"/>
      <c r="M24" s="61"/>
      <c r="N24" s="263"/>
      <c r="O24" s="575">
        <f>Dienststellendaten!D9</f>
        <v>0</v>
      </c>
      <c r="P24" s="546"/>
      <c r="Q24" s="546"/>
      <c r="R24" s="546"/>
      <c r="S24" s="546"/>
      <c r="T24" s="546"/>
      <c r="U24" s="546"/>
      <c r="V24" s="546"/>
      <c r="W24" s="503"/>
      <c r="X24" s="949">
        <f ca="1">TODAY()</f>
        <v>44238</v>
      </c>
      <c r="Y24" s="685"/>
      <c r="Z24" s="685"/>
      <c r="AA24" s="653"/>
    </row>
    <row r="25" spans="1:29" ht="10.199999999999999" customHeight="1" x14ac:dyDescent="0.25">
      <c r="A25" s="59"/>
      <c r="B25" s="263"/>
      <c r="C25" s="1056"/>
      <c r="D25" s="1056"/>
      <c r="E25" s="1056"/>
      <c r="F25" s="1056"/>
      <c r="G25" s="1056"/>
      <c r="H25" s="1056"/>
      <c r="I25" s="1056"/>
      <c r="J25" s="1056"/>
      <c r="K25" s="1056"/>
      <c r="L25" s="1056"/>
      <c r="O25" s="1283"/>
      <c r="P25" s="1283"/>
      <c r="Q25" s="1283"/>
      <c r="R25" s="1283"/>
      <c r="S25" s="1283"/>
      <c r="T25" s="1283"/>
      <c r="U25" s="1283"/>
      <c r="V25" s="1283"/>
      <c r="W25" s="1088"/>
      <c r="X25" s="986"/>
      <c r="Y25" s="986"/>
      <c r="Z25" s="986"/>
      <c r="AA25" s="653"/>
    </row>
    <row r="26" spans="1:29" ht="10.199999999999999" customHeight="1" x14ac:dyDescent="0.25">
      <c r="A26" s="59"/>
      <c r="B26" s="263"/>
      <c r="C26" s="263"/>
      <c r="D26" s="263"/>
      <c r="E26" s="263"/>
      <c r="F26" s="119" t="s">
        <v>70</v>
      </c>
      <c r="G26" s="119"/>
      <c r="H26" s="119"/>
      <c r="I26" s="263"/>
      <c r="J26" s="263"/>
      <c r="K26" s="263"/>
      <c r="L26" s="263"/>
      <c r="O26" s="263"/>
      <c r="P26" s="263"/>
      <c r="Q26" s="979" t="s">
        <v>121</v>
      </c>
      <c r="R26" s="590"/>
      <c r="S26" s="590"/>
      <c r="T26" s="590"/>
      <c r="U26" s="590"/>
      <c r="V26" s="258"/>
      <c r="X26" s="996" t="s">
        <v>122</v>
      </c>
      <c r="Y26" s="978"/>
      <c r="Z26" s="978"/>
      <c r="AA26" s="653"/>
    </row>
    <row r="27" spans="1:29" ht="10.199999999999999" customHeight="1" x14ac:dyDescent="0.25">
      <c r="A27" s="59"/>
      <c r="B27" s="263"/>
      <c r="C27" s="263"/>
      <c r="D27" s="263"/>
      <c r="E27" s="263"/>
      <c r="F27" s="119"/>
      <c r="G27" s="119"/>
      <c r="H27" s="119"/>
      <c r="I27" s="119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653"/>
    </row>
    <row r="28" spans="1:29" ht="10.199999999999999" customHeight="1" x14ac:dyDescent="0.25">
      <c r="A28" s="59"/>
      <c r="B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653"/>
      <c r="AB28" s="253"/>
      <c r="AC28" s="253"/>
    </row>
    <row r="29" spans="1:29" ht="10.199999999999999" customHeight="1" x14ac:dyDescent="0.25">
      <c r="A29" s="59"/>
      <c r="B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653"/>
    </row>
    <row r="30" spans="1:29" ht="10.199999999999999" customHeight="1" x14ac:dyDescent="0.25">
      <c r="A30" s="59"/>
      <c r="B30" s="263"/>
      <c r="M30" s="61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653"/>
    </row>
    <row r="31" spans="1:29" ht="10.199999999999999" customHeight="1" x14ac:dyDescent="0.25">
      <c r="A31" s="59"/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653"/>
    </row>
    <row r="32" spans="1:29" ht="10.199999999999999" customHeight="1" x14ac:dyDescent="0.25">
      <c r="A32" s="59"/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61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15"/>
      <c r="AA32" s="653"/>
    </row>
    <row r="33" spans="1:27" ht="10.199999999999999" customHeight="1" x14ac:dyDescent="0.25">
      <c r="A33" s="59"/>
      <c r="B33" s="263"/>
      <c r="C33" s="696" t="str">
        <f>IF(C15="Herrn","Sehr geehrter Kollege,", "Sehr geehrte Kollegin,")</f>
        <v>Sehr geehrte Kollegin,</v>
      </c>
      <c r="D33" s="693"/>
      <c r="E33" s="693"/>
      <c r="F33" s="693"/>
      <c r="G33" s="693"/>
      <c r="H33" s="693"/>
      <c r="I33" s="69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15"/>
      <c r="AA33" s="653"/>
    </row>
    <row r="34" spans="1:27" ht="10.199999999999999" customHeight="1" x14ac:dyDescent="0.25">
      <c r="A34" s="59"/>
      <c r="B34" s="263"/>
      <c r="C34" s="693"/>
      <c r="D34" s="693"/>
      <c r="E34" s="693"/>
      <c r="F34" s="693"/>
      <c r="G34" s="693"/>
      <c r="H34" s="693"/>
      <c r="I34" s="693"/>
      <c r="J34" s="263"/>
      <c r="K34" s="263"/>
      <c r="L34" s="61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15"/>
      <c r="AA34" s="653"/>
    </row>
    <row r="35" spans="1:27" ht="10.199999999999999" customHeight="1" x14ac:dyDescent="0.25">
      <c r="A35" s="59"/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15"/>
      <c r="AA35" s="653"/>
    </row>
    <row r="36" spans="1:27" ht="10.199999999999999" customHeight="1" x14ac:dyDescent="0.25">
      <c r="A36" s="59"/>
      <c r="B36" s="263"/>
      <c r="C36" s="696" t="s">
        <v>460</v>
      </c>
      <c r="D36" s="510"/>
      <c r="E36" s="510"/>
      <c r="F36" s="510"/>
      <c r="G36" s="510"/>
      <c r="H36" s="510"/>
      <c r="I36" s="510"/>
      <c r="J36" s="510"/>
      <c r="K36" s="510"/>
      <c r="L36" s="510"/>
      <c r="M36" s="510"/>
      <c r="N36" s="510"/>
      <c r="O36" s="510"/>
      <c r="P36" s="510"/>
      <c r="Q36" s="510"/>
      <c r="R36" s="510"/>
      <c r="S36" s="510"/>
      <c r="T36" s="510"/>
      <c r="U36" s="510"/>
      <c r="V36" s="510"/>
      <c r="W36" s="510"/>
      <c r="X36" s="510"/>
      <c r="Y36" s="510"/>
      <c r="Z36" s="510"/>
      <c r="AA36" s="653"/>
    </row>
    <row r="37" spans="1:27" ht="10.199999999999999" customHeight="1" x14ac:dyDescent="0.25">
      <c r="A37" s="59"/>
      <c r="B37" s="263"/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653"/>
    </row>
    <row r="38" spans="1:27" ht="10.199999999999999" customHeight="1" x14ac:dyDescent="0.25">
      <c r="A38" s="59"/>
      <c r="B38" s="263"/>
      <c r="C38" s="696" t="s">
        <v>480</v>
      </c>
      <c r="D38" s="510"/>
      <c r="E38" s="510"/>
      <c r="F38" s="510"/>
      <c r="G38" s="510"/>
      <c r="H38" s="510"/>
      <c r="I38" s="510"/>
      <c r="J38" s="510"/>
      <c r="K38" s="510"/>
      <c r="L38" s="510"/>
      <c r="M38" s="503"/>
      <c r="N38" s="575">
        <f>Dienststellendaten!D5</f>
        <v>0</v>
      </c>
      <c r="O38" s="685"/>
      <c r="P38" s="685"/>
      <c r="Q38" s="685"/>
      <c r="R38" s="685"/>
      <c r="S38" s="685"/>
      <c r="T38" s="685"/>
      <c r="U38" s="685"/>
      <c r="V38" s="685"/>
      <c r="W38" s="685"/>
      <c r="X38" s="685"/>
      <c r="Y38" s="685"/>
      <c r="Z38" s="15"/>
      <c r="AA38" s="653"/>
    </row>
    <row r="39" spans="1:27" ht="10.199999999999999" customHeight="1" x14ac:dyDescent="0.25">
      <c r="A39" s="59"/>
      <c r="B39" s="263"/>
      <c r="C39" s="510"/>
      <c r="D39" s="510"/>
      <c r="E39" s="510"/>
      <c r="F39" s="510"/>
      <c r="G39" s="510"/>
      <c r="H39" s="510"/>
      <c r="I39" s="510"/>
      <c r="J39" s="510"/>
      <c r="K39" s="510"/>
      <c r="L39" s="510"/>
      <c r="M39" s="503"/>
      <c r="N39" s="986"/>
      <c r="O39" s="986"/>
      <c r="P39" s="986"/>
      <c r="Q39" s="986"/>
      <c r="R39" s="986"/>
      <c r="S39" s="986"/>
      <c r="T39" s="986"/>
      <c r="U39" s="986"/>
      <c r="V39" s="986"/>
      <c r="W39" s="986"/>
      <c r="X39" s="986"/>
      <c r="Y39" s="986"/>
      <c r="Z39" s="15"/>
      <c r="AA39" s="653"/>
    </row>
    <row r="40" spans="1:27" ht="10.199999999999999" customHeight="1" x14ac:dyDescent="0.25">
      <c r="A40" s="59"/>
      <c r="B40" s="263"/>
      <c r="C40" s="696" t="s">
        <v>321</v>
      </c>
      <c r="D40" s="510"/>
      <c r="E40" s="510"/>
      <c r="F40" s="510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X40" s="249"/>
      <c r="Y40" s="249"/>
      <c r="Z40" s="15"/>
      <c r="AA40" s="653"/>
    </row>
    <row r="41" spans="1:27" ht="10.199999999999999" customHeight="1" x14ac:dyDescent="0.25">
      <c r="A41" s="59"/>
      <c r="B41" s="263"/>
      <c r="C41" s="510"/>
      <c r="D41" s="510"/>
      <c r="E41" s="510"/>
      <c r="F41" s="510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X41" s="263"/>
      <c r="Y41" s="263"/>
      <c r="Z41" s="15"/>
      <c r="AA41" s="653"/>
    </row>
    <row r="42" spans="1:27" ht="10.199999999999999" customHeight="1" x14ac:dyDescent="0.25">
      <c r="A42" s="59"/>
      <c r="B42" s="263"/>
      <c r="C42" s="263"/>
      <c r="Y42" s="249"/>
      <c r="Z42" s="249"/>
      <c r="AA42" s="653"/>
    </row>
    <row r="43" spans="1:27" ht="10.199999999999999" customHeight="1" x14ac:dyDescent="0.25">
      <c r="A43" s="59"/>
      <c r="B43" s="263"/>
      <c r="C43" s="263"/>
      <c r="Y43" s="249"/>
      <c r="Z43" s="249"/>
      <c r="AA43" s="653"/>
    </row>
    <row r="44" spans="1:27" ht="10.199999999999999" customHeight="1" x14ac:dyDescent="0.25">
      <c r="A44" s="59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15"/>
      <c r="AA44" s="653"/>
    </row>
    <row r="45" spans="1:27" ht="10.199999999999999" customHeight="1" x14ac:dyDescent="0.25">
      <c r="A45" s="59"/>
      <c r="B45" s="263"/>
      <c r="C45" s="263"/>
      <c r="D45" s="260"/>
      <c r="E45" s="250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63"/>
      <c r="Y45" s="263"/>
      <c r="Z45" s="15"/>
      <c r="AA45" s="653"/>
    </row>
    <row r="46" spans="1:27" ht="10.199999999999999" customHeight="1" x14ac:dyDescent="0.25">
      <c r="A46" s="59"/>
      <c r="B46" s="263"/>
      <c r="C46" s="696" t="s">
        <v>341</v>
      </c>
      <c r="D46" s="510"/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P46" s="510"/>
      <c r="Q46" s="510"/>
      <c r="R46" s="510"/>
      <c r="S46" s="510"/>
      <c r="T46" s="510"/>
      <c r="U46" s="510"/>
      <c r="V46" s="510"/>
      <c r="W46" s="510"/>
      <c r="X46" s="510"/>
      <c r="Y46" s="510"/>
      <c r="Z46" s="15"/>
      <c r="AA46" s="653"/>
    </row>
    <row r="47" spans="1:27" ht="10.199999999999999" customHeight="1" x14ac:dyDescent="0.25">
      <c r="A47" s="59"/>
      <c r="B47" s="263"/>
      <c r="C47" s="510"/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  <c r="Q47" s="510"/>
      <c r="R47" s="510"/>
      <c r="S47" s="510"/>
      <c r="T47" s="510"/>
      <c r="U47" s="510"/>
      <c r="V47" s="510"/>
      <c r="W47" s="510"/>
      <c r="X47" s="510"/>
      <c r="Y47" s="510"/>
      <c r="Z47" s="15"/>
      <c r="AA47" s="653"/>
    </row>
    <row r="48" spans="1:27" ht="10.199999999999999" customHeight="1" x14ac:dyDescent="0.25">
      <c r="A48" s="59"/>
      <c r="B48" s="263"/>
      <c r="C48" s="696" t="s">
        <v>328</v>
      </c>
      <c r="D48" s="510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10"/>
      <c r="P48" s="510"/>
      <c r="Q48" s="510"/>
      <c r="R48" s="510"/>
      <c r="S48" s="510"/>
      <c r="T48" s="510"/>
      <c r="U48" s="510"/>
      <c r="V48" s="510"/>
      <c r="W48" s="510"/>
      <c r="X48" s="510"/>
      <c r="Y48" s="510"/>
      <c r="Z48" s="15"/>
      <c r="AA48" s="653"/>
    </row>
    <row r="49" spans="1:27" ht="10.199999999999999" customHeight="1" x14ac:dyDescent="0.25">
      <c r="A49" s="59"/>
      <c r="B49" s="263"/>
      <c r="C49" s="510"/>
      <c r="D49" s="510"/>
      <c r="E49" s="510"/>
      <c r="F49" s="510"/>
      <c r="G49" s="510"/>
      <c r="H49" s="510"/>
      <c r="I49" s="510"/>
      <c r="J49" s="510"/>
      <c r="K49" s="510"/>
      <c r="L49" s="510"/>
      <c r="M49" s="510"/>
      <c r="N49" s="510"/>
      <c r="O49" s="510"/>
      <c r="P49" s="510"/>
      <c r="Q49" s="510"/>
      <c r="R49" s="510"/>
      <c r="S49" s="510"/>
      <c r="T49" s="510"/>
      <c r="U49" s="510"/>
      <c r="V49" s="510"/>
      <c r="W49" s="510"/>
      <c r="X49" s="510"/>
      <c r="Y49" s="510"/>
      <c r="Z49" s="15"/>
      <c r="AA49" s="653"/>
    </row>
    <row r="50" spans="1:27" ht="10.199999999999999" customHeight="1" x14ac:dyDescent="0.25">
      <c r="A50" s="59"/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15"/>
      <c r="AA50" s="653"/>
    </row>
    <row r="51" spans="1:27" ht="10.199999999999999" customHeight="1" x14ac:dyDescent="0.25">
      <c r="A51" s="59"/>
      <c r="B51" s="263"/>
      <c r="C51" s="263"/>
      <c r="D51" s="260"/>
      <c r="E51" s="250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63"/>
      <c r="Y51" s="263"/>
      <c r="Z51" s="15"/>
      <c r="AA51" s="653"/>
    </row>
    <row r="52" spans="1:27" ht="10.199999999999999" customHeight="1" x14ac:dyDescent="0.25">
      <c r="A52" s="59"/>
      <c r="B52" s="263"/>
      <c r="C52" s="263"/>
      <c r="D52" s="260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63"/>
      <c r="Y52" s="263"/>
      <c r="Z52" s="15"/>
      <c r="AA52" s="653"/>
    </row>
    <row r="53" spans="1:27" ht="10.199999999999999" customHeight="1" x14ac:dyDescent="0.25">
      <c r="A53" s="59"/>
      <c r="B53" s="1091" t="s">
        <v>319</v>
      </c>
      <c r="C53" s="683"/>
      <c r="D53" s="683"/>
      <c r="E53" s="683"/>
      <c r="F53" s="683"/>
      <c r="G53" s="683"/>
      <c r="H53" s="683"/>
      <c r="I53" s="683"/>
      <c r="J53" s="683"/>
      <c r="K53" s="683"/>
      <c r="L53" s="683"/>
      <c r="M53" s="683"/>
      <c r="N53" s="683"/>
      <c r="O53" s="683"/>
      <c r="P53" s="683"/>
      <c r="Q53" s="683"/>
      <c r="R53" s="683"/>
      <c r="S53" s="683"/>
      <c r="T53" s="683"/>
      <c r="U53" s="683"/>
      <c r="V53" s="683"/>
      <c r="W53" s="683"/>
      <c r="X53" s="683"/>
      <c r="Y53" s="683"/>
      <c r="Z53" s="15"/>
      <c r="AA53" s="653"/>
    </row>
    <row r="54" spans="1:27" ht="10.199999999999999" customHeight="1" x14ac:dyDescent="0.25">
      <c r="A54" s="59"/>
      <c r="B54" s="683"/>
      <c r="C54" s="683"/>
      <c r="D54" s="683"/>
      <c r="E54" s="683"/>
      <c r="F54" s="683"/>
      <c r="G54" s="683"/>
      <c r="H54" s="683"/>
      <c r="I54" s="683"/>
      <c r="J54" s="683"/>
      <c r="K54" s="683"/>
      <c r="L54" s="683"/>
      <c r="M54" s="683"/>
      <c r="N54" s="683"/>
      <c r="O54" s="683"/>
      <c r="P54" s="683"/>
      <c r="Q54" s="683"/>
      <c r="R54" s="683"/>
      <c r="S54" s="683"/>
      <c r="T54" s="683"/>
      <c r="U54" s="683"/>
      <c r="V54" s="683"/>
      <c r="W54" s="683"/>
      <c r="X54" s="683"/>
      <c r="Y54" s="683"/>
      <c r="Z54" s="15"/>
      <c r="AA54" s="653"/>
    </row>
    <row r="55" spans="1:27" ht="10.199999999999999" customHeight="1" x14ac:dyDescent="0.25">
      <c r="A55" s="59"/>
      <c r="B55" s="1091" t="s">
        <v>320</v>
      </c>
      <c r="C55" s="683"/>
      <c r="D55" s="683"/>
      <c r="E55" s="683"/>
      <c r="F55" s="683"/>
      <c r="G55" s="683"/>
      <c r="H55" s="683"/>
      <c r="I55" s="683"/>
      <c r="J55" s="683"/>
      <c r="K55" s="683"/>
      <c r="L55" s="683"/>
      <c r="M55" s="683"/>
      <c r="N55" s="683"/>
      <c r="O55" s="683"/>
      <c r="P55" s="683"/>
      <c r="Q55" s="683"/>
      <c r="R55" s="683"/>
      <c r="S55" s="683"/>
      <c r="T55" s="683"/>
      <c r="U55" s="683"/>
      <c r="V55" s="683"/>
      <c r="W55" s="683"/>
      <c r="X55" s="683"/>
      <c r="Y55" s="683"/>
      <c r="Z55" s="15"/>
      <c r="AA55" s="653"/>
    </row>
    <row r="56" spans="1:27" ht="10.199999999999999" customHeight="1" x14ac:dyDescent="0.25">
      <c r="A56" s="59"/>
      <c r="B56" s="683"/>
      <c r="C56" s="683"/>
      <c r="D56" s="683"/>
      <c r="E56" s="683"/>
      <c r="F56" s="683"/>
      <c r="G56" s="683"/>
      <c r="H56" s="683"/>
      <c r="I56" s="683"/>
      <c r="J56" s="683"/>
      <c r="K56" s="683"/>
      <c r="L56" s="683"/>
      <c r="M56" s="683"/>
      <c r="N56" s="683"/>
      <c r="O56" s="683"/>
      <c r="P56" s="683"/>
      <c r="Q56" s="683"/>
      <c r="R56" s="683"/>
      <c r="S56" s="683"/>
      <c r="T56" s="683"/>
      <c r="U56" s="683"/>
      <c r="V56" s="683"/>
      <c r="W56" s="683"/>
      <c r="X56" s="683"/>
      <c r="Y56" s="683"/>
      <c r="Z56" s="15"/>
      <c r="AA56" s="653"/>
    </row>
    <row r="57" spans="1:27" ht="10.199999999999999" customHeight="1" x14ac:dyDescent="0.25">
      <c r="A57" s="59"/>
      <c r="B57" s="263"/>
      <c r="Z57" s="15"/>
      <c r="AA57" s="653"/>
    </row>
    <row r="58" spans="1:27" ht="10.199999999999999" customHeight="1" x14ac:dyDescent="0.25">
      <c r="A58" s="59"/>
      <c r="B58" s="263"/>
      <c r="Z58" s="15"/>
      <c r="AA58" s="653"/>
    </row>
    <row r="59" spans="1:27" ht="10.199999999999999" customHeight="1" x14ac:dyDescent="0.25">
      <c r="A59" s="59"/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61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15"/>
      <c r="AA59" s="653"/>
    </row>
    <row r="60" spans="1:27" ht="10.199999999999999" customHeight="1" x14ac:dyDescent="0.25">
      <c r="A60" s="59"/>
      <c r="B60" s="263"/>
      <c r="Z60" s="15"/>
      <c r="AA60" s="653"/>
    </row>
    <row r="61" spans="1:27" ht="10.199999999999999" customHeight="1" x14ac:dyDescent="0.25">
      <c r="A61" s="59"/>
      <c r="B61" s="263"/>
      <c r="Z61" s="15"/>
      <c r="AA61" s="653"/>
    </row>
    <row r="62" spans="1:27" ht="10.199999999999999" customHeight="1" x14ac:dyDescent="0.25">
      <c r="A62" s="59"/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15"/>
      <c r="AA62" s="653"/>
    </row>
    <row r="63" spans="1:27" ht="10.199999999999999" customHeight="1" x14ac:dyDescent="0.25">
      <c r="A63" s="59"/>
      <c r="B63" s="263"/>
      <c r="Z63" s="15"/>
      <c r="AA63" s="653"/>
    </row>
    <row r="64" spans="1:27" ht="10.199999999999999" customHeight="1" x14ac:dyDescent="0.25">
      <c r="A64" s="59"/>
      <c r="B64" s="263"/>
      <c r="Z64" s="15"/>
      <c r="AA64" s="653"/>
    </row>
    <row r="65" spans="1:38" ht="10.199999999999999" customHeight="1" x14ac:dyDescent="0.25">
      <c r="A65" s="59"/>
      <c r="B65" s="263"/>
      <c r="C65" s="696" t="s">
        <v>323</v>
      </c>
      <c r="D65" s="510"/>
      <c r="E65" s="510"/>
      <c r="F65" s="510"/>
      <c r="G65" s="510"/>
      <c r="H65" s="510"/>
      <c r="I65" s="510"/>
      <c r="J65" s="510"/>
      <c r="K65" s="510"/>
      <c r="L65" s="510"/>
      <c r="M65" s="510"/>
      <c r="N65" s="510"/>
      <c r="O65" s="510"/>
      <c r="P65" s="510"/>
      <c r="Q65" s="1426"/>
      <c r="R65" s="626"/>
      <c r="S65" s="626"/>
      <c r="T65" s="1431" t="s">
        <v>81</v>
      </c>
      <c r="U65" s="1427"/>
      <c r="V65" s="1427"/>
      <c r="W65" s="693" t="s">
        <v>152</v>
      </c>
      <c r="X65" s="693"/>
      <c r="Y65" s="248"/>
      <c r="Z65" s="15"/>
      <c r="AA65" s="653"/>
    </row>
    <row r="66" spans="1:38" ht="10.199999999999999" customHeight="1" x14ac:dyDescent="0.25">
      <c r="A66" s="59"/>
      <c r="B66" s="263"/>
      <c r="C66" s="510"/>
      <c r="D66" s="510"/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  <c r="Q66" s="1211"/>
      <c r="R66" s="1211"/>
      <c r="S66" s="1211"/>
      <c r="T66" s="1085"/>
      <c r="U66" s="1427"/>
      <c r="V66" s="1427"/>
      <c r="W66" s="693"/>
      <c r="X66" s="693"/>
      <c r="Y66" s="248"/>
      <c r="Z66" s="15"/>
      <c r="AA66" s="653"/>
    </row>
    <row r="67" spans="1:38" ht="10.199999999999999" customHeight="1" x14ac:dyDescent="0.25">
      <c r="A67" s="262"/>
      <c r="B67" s="262"/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653"/>
    </row>
    <row r="68" spans="1:38" ht="10.199999999999999" customHeight="1" x14ac:dyDescent="0.25">
      <c r="A68" s="262"/>
      <c r="B68" s="262"/>
      <c r="C68" s="696" t="s">
        <v>324</v>
      </c>
      <c r="D68" s="1432"/>
      <c r="E68" s="1433"/>
      <c r="F68" s="1433"/>
      <c r="G68" s="1433"/>
      <c r="H68" s="1433"/>
      <c r="I68" s="1433"/>
      <c r="J68" s="1433"/>
      <c r="K68" s="1433"/>
      <c r="L68" s="1433"/>
      <c r="M68" s="1433"/>
      <c r="N68" s="1433"/>
      <c r="O68" s="1433"/>
      <c r="P68" s="696" t="s">
        <v>325</v>
      </c>
      <c r="Q68" s="510"/>
      <c r="R68" s="510"/>
      <c r="S68" s="510"/>
      <c r="T68" s="510"/>
      <c r="U68" s="510"/>
      <c r="V68" s="510"/>
      <c r="W68" s="510"/>
      <c r="X68" s="510"/>
      <c r="AA68" s="653"/>
    </row>
    <row r="69" spans="1:38" ht="10.199999999999999" customHeight="1" x14ac:dyDescent="0.25">
      <c r="A69" s="262"/>
      <c r="B69" s="252"/>
      <c r="C69" s="510"/>
      <c r="D69" s="1433"/>
      <c r="E69" s="1433"/>
      <c r="F69" s="1433"/>
      <c r="G69" s="1433"/>
      <c r="H69" s="1433"/>
      <c r="I69" s="1433"/>
      <c r="J69" s="1433"/>
      <c r="K69" s="1433"/>
      <c r="L69" s="1433"/>
      <c r="M69" s="1433"/>
      <c r="N69" s="1433"/>
      <c r="O69" s="1433"/>
      <c r="P69" s="510"/>
      <c r="Q69" s="510"/>
      <c r="R69" s="510"/>
      <c r="S69" s="510"/>
      <c r="T69" s="510"/>
      <c r="U69" s="510"/>
      <c r="V69" s="510"/>
      <c r="W69" s="510"/>
      <c r="X69" s="510"/>
      <c r="AA69" s="653"/>
    </row>
    <row r="70" spans="1:38" ht="10.199999999999999" customHeight="1" x14ac:dyDescent="0.25">
      <c r="A70" s="262"/>
      <c r="B70" s="262"/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62"/>
      <c r="O70" s="62"/>
      <c r="P70" s="262"/>
      <c r="Q70" s="262"/>
      <c r="R70" s="262"/>
      <c r="S70" s="262"/>
      <c r="T70" s="262"/>
      <c r="U70" s="262"/>
      <c r="V70" s="262"/>
      <c r="W70" s="262"/>
      <c r="X70" s="262"/>
      <c r="Y70" s="262"/>
      <c r="Z70" s="262"/>
      <c r="AA70" s="653"/>
    </row>
    <row r="71" spans="1:38" ht="10.199999999999999" customHeight="1" x14ac:dyDescent="0.25">
      <c r="A71" s="262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2"/>
      <c r="Z71" s="262"/>
      <c r="AA71" s="653"/>
    </row>
    <row r="72" spans="1:38" ht="10.199999999999999" customHeight="1" x14ac:dyDescent="0.25">
      <c r="A72" s="262"/>
      <c r="B72" s="262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653"/>
    </row>
    <row r="73" spans="1:38" ht="10.199999999999999" customHeight="1" x14ac:dyDescent="0.25">
      <c r="A73" s="262"/>
      <c r="B73" s="262"/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653"/>
    </row>
    <row r="74" spans="1:38" ht="10.199999999999999" customHeight="1" x14ac:dyDescent="0.25">
      <c r="A74" s="262"/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653"/>
    </row>
    <row r="75" spans="1:38" ht="10.199999999999999" customHeight="1" x14ac:dyDescent="0.25">
      <c r="A75" s="262"/>
      <c r="B75" s="262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262"/>
      <c r="Z75" s="262"/>
      <c r="AA75" s="653"/>
    </row>
    <row r="76" spans="1:38" ht="10.199999999999999" customHeight="1" x14ac:dyDescent="0.25">
      <c r="A76" s="2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262"/>
      <c r="N76" s="62"/>
      <c r="O76" s="62"/>
      <c r="P76" s="262"/>
      <c r="Q76" s="64"/>
      <c r="R76" s="64"/>
      <c r="S76" s="262"/>
      <c r="T76" s="262"/>
      <c r="U76" s="262"/>
      <c r="V76" s="262"/>
      <c r="W76" s="262"/>
      <c r="X76" s="262"/>
      <c r="Y76" s="262"/>
      <c r="Z76" s="262"/>
      <c r="AA76" s="653"/>
    </row>
    <row r="77" spans="1:38" ht="10.199999999999999" customHeight="1" x14ac:dyDescent="0.25">
      <c r="A77" s="2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262"/>
      <c r="N77" s="62"/>
      <c r="O77" s="62"/>
      <c r="P77" s="262"/>
      <c r="Q77" s="64"/>
      <c r="R77" s="64"/>
      <c r="S77" s="262"/>
      <c r="T77" s="262"/>
      <c r="U77" s="262"/>
      <c r="V77" s="262"/>
      <c r="W77" s="262"/>
      <c r="X77" s="262"/>
      <c r="Y77" s="262"/>
      <c r="Z77" s="262"/>
      <c r="AA77" s="653"/>
    </row>
    <row r="78" spans="1:38" ht="10.199999999999999" customHeight="1" x14ac:dyDescent="0.25">
      <c r="A78" s="262"/>
      <c r="B78" s="262"/>
      <c r="C78" s="696" t="s">
        <v>83</v>
      </c>
      <c r="D78" s="693"/>
      <c r="E78" s="693"/>
      <c r="F78" s="693"/>
      <c r="G78" s="693"/>
      <c r="H78" s="693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62"/>
      <c r="W78" s="262"/>
      <c r="X78" s="262"/>
      <c r="Y78" s="262"/>
      <c r="Z78" s="262"/>
      <c r="AA78" s="653"/>
      <c r="AB78" s="3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0.199999999999999" customHeight="1" x14ac:dyDescent="0.25">
      <c r="A79" s="262"/>
      <c r="B79" s="63"/>
      <c r="C79" s="693"/>
      <c r="D79" s="693"/>
      <c r="E79" s="693"/>
      <c r="F79" s="693"/>
      <c r="G79" s="693"/>
      <c r="H79" s="693"/>
      <c r="I79" s="63"/>
      <c r="J79" s="63"/>
      <c r="K79" s="63"/>
      <c r="L79" s="63"/>
      <c r="M79" s="262"/>
      <c r="N79" s="62"/>
      <c r="O79" s="62"/>
      <c r="P79" s="262"/>
      <c r="Q79" s="64"/>
      <c r="R79" s="64"/>
      <c r="S79" s="262"/>
      <c r="T79" s="262"/>
      <c r="U79" s="262"/>
      <c r="V79" s="262"/>
      <c r="W79" s="262"/>
      <c r="X79" s="262"/>
      <c r="Y79" s="262"/>
      <c r="Z79" s="262"/>
      <c r="AA79" s="653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0.199999999999999" customHeight="1" x14ac:dyDescent="0.25">
      <c r="A80" s="26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262"/>
      <c r="N80" s="62"/>
      <c r="O80" s="62"/>
      <c r="P80" s="262"/>
      <c r="Q80" s="64"/>
      <c r="R80" s="64"/>
      <c r="S80" s="262"/>
      <c r="T80" s="262"/>
      <c r="U80" s="262"/>
      <c r="V80" s="262"/>
      <c r="W80" s="262"/>
      <c r="X80" s="262"/>
      <c r="Y80" s="262"/>
      <c r="Z80" s="262"/>
      <c r="AA80" s="653"/>
      <c r="AB80" s="596"/>
      <c r="AC80" s="596"/>
      <c r="AD80" s="33"/>
      <c r="AE80" s="4"/>
      <c r="AF80" s="244"/>
      <c r="AG80" s="244"/>
      <c r="AH80" s="244"/>
      <c r="AI80" s="244"/>
      <c r="AJ80" s="4"/>
      <c r="AK80" s="4"/>
      <c r="AL80" s="4"/>
    </row>
    <row r="81" spans="1:38" ht="10.199999999999999" customHeight="1" x14ac:dyDescent="0.25">
      <c r="A81" s="262"/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62"/>
      <c r="W81" s="262"/>
      <c r="X81" s="262"/>
      <c r="Y81" s="262"/>
      <c r="Z81" s="262"/>
      <c r="AA81" s="653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10.199999999999999" customHeight="1" x14ac:dyDescent="0.25">
      <c r="A82" s="262"/>
      <c r="B82" s="65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66"/>
      <c r="S82" s="15"/>
      <c r="T82" s="15"/>
      <c r="U82" s="65"/>
      <c r="V82" s="65"/>
      <c r="W82" s="263"/>
      <c r="X82" s="263"/>
      <c r="Y82" s="263"/>
      <c r="Z82" s="263"/>
      <c r="AA82" s="653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0.199999999999999" customHeight="1" x14ac:dyDescent="0.25">
      <c r="A83" s="262"/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15"/>
      <c r="S83" s="15"/>
      <c r="T83" s="15"/>
      <c r="U83" s="65"/>
      <c r="V83" s="263"/>
      <c r="W83" s="263"/>
      <c r="X83" s="263"/>
      <c r="Y83" s="263"/>
      <c r="Z83" s="263"/>
      <c r="AA83" s="653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0.199999999999999" customHeight="1" x14ac:dyDescent="0.25">
      <c r="A84" s="262"/>
      <c r="B84" s="262"/>
      <c r="C84" s="596"/>
      <c r="D84" s="596"/>
      <c r="E84" s="596"/>
      <c r="F84" s="596"/>
      <c r="G84" s="596"/>
      <c r="H84" s="596"/>
      <c r="K84" s="596"/>
      <c r="L84" s="596"/>
      <c r="M84" s="596"/>
      <c r="N84" s="596"/>
      <c r="O84" s="596"/>
      <c r="P84" s="596"/>
      <c r="S84" s="596"/>
      <c r="T84" s="596"/>
      <c r="U84" s="596"/>
      <c r="V84" s="596"/>
      <c r="W84" s="596"/>
      <c r="X84" s="596"/>
      <c r="Z84" s="262"/>
      <c r="AA84" s="653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0.199999999999999" customHeight="1" x14ac:dyDescent="0.25">
      <c r="A85" s="262"/>
      <c r="B85" s="65"/>
      <c r="C85" s="627"/>
      <c r="D85" s="627"/>
      <c r="E85" s="627"/>
      <c r="F85" s="627"/>
      <c r="G85" s="627"/>
      <c r="H85" s="627"/>
      <c r="K85" s="627"/>
      <c r="L85" s="627"/>
      <c r="M85" s="627"/>
      <c r="N85" s="627"/>
      <c r="O85" s="627"/>
      <c r="P85" s="627"/>
      <c r="S85" s="627"/>
      <c r="T85" s="627"/>
      <c r="U85" s="627"/>
      <c r="V85" s="627"/>
      <c r="W85" s="627"/>
      <c r="X85" s="627"/>
      <c r="Z85" s="262"/>
      <c r="AA85" s="653"/>
      <c r="AB85" s="4"/>
      <c r="AC85" s="4"/>
      <c r="AD85" s="19"/>
      <c r="AE85" s="4"/>
      <c r="AF85" s="4"/>
      <c r="AG85" s="4"/>
      <c r="AH85" s="4"/>
      <c r="AI85" s="4"/>
      <c r="AJ85" s="4"/>
      <c r="AK85" s="4"/>
      <c r="AL85" s="4"/>
    </row>
    <row r="86" spans="1:38" ht="10.199999999999999" customHeight="1" x14ac:dyDescent="0.25">
      <c r="A86" s="262"/>
      <c r="B86" s="65"/>
      <c r="Z86" s="262"/>
      <c r="AA86" s="653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10.199999999999999" customHeight="1" x14ac:dyDescent="0.25">
      <c r="A87" s="262"/>
      <c r="B87" s="67"/>
      <c r="C87" s="591" t="s">
        <v>0</v>
      </c>
      <c r="D87" s="591"/>
      <c r="E87" s="591"/>
      <c r="F87" s="591"/>
      <c r="G87" s="591"/>
      <c r="H87" s="591"/>
      <c r="I87" s="118"/>
      <c r="J87" s="118"/>
      <c r="K87" s="591" t="s">
        <v>454</v>
      </c>
      <c r="L87" s="591"/>
      <c r="M87" s="591"/>
      <c r="N87" s="591"/>
      <c r="O87" s="591"/>
      <c r="P87" s="591"/>
      <c r="Q87" s="118"/>
      <c r="R87" s="118"/>
      <c r="S87" s="591" t="s">
        <v>454</v>
      </c>
      <c r="T87" s="591"/>
      <c r="U87" s="591"/>
      <c r="V87" s="591"/>
      <c r="W87" s="591"/>
      <c r="X87" s="591"/>
      <c r="Z87" s="262"/>
      <c r="AA87" s="653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10.199999999999999" customHeight="1" x14ac:dyDescent="0.25">
      <c r="A88" s="262"/>
      <c r="B88" s="67"/>
      <c r="Z88" s="262"/>
      <c r="AA88" s="653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10.199999999999999" customHeight="1" x14ac:dyDescent="0.25">
      <c r="A89" s="262"/>
      <c r="B89" s="262"/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653"/>
    </row>
    <row r="90" spans="1:38" ht="10.199999999999999" customHeight="1" x14ac:dyDescent="0.25">
      <c r="A90" s="262"/>
      <c r="B90" s="262"/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  <c r="AA90" s="653"/>
    </row>
    <row r="91" spans="1:38" ht="10.199999999999999" customHeight="1" x14ac:dyDescent="0.25">
      <c r="A91" s="262"/>
      <c r="B91" s="262"/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2"/>
      <c r="Z91" s="262"/>
      <c r="AA91" s="653"/>
    </row>
    <row r="92" spans="1:38" ht="10.199999999999999" customHeight="1" x14ac:dyDescent="0.25">
      <c r="A92" s="262"/>
      <c r="B92" s="67"/>
      <c r="C92" s="263"/>
      <c r="D92" s="263"/>
      <c r="E92" s="263"/>
      <c r="F92" s="263"/>
      <c r="G92" s="67"/>
      <c r="H92" s="67"/>
      <c r="I92" s="67"/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653"/>
    </row>
    <row r="93" spans="1:38" ht="10.199999999999999" customHeight="1" thickBot="1" x14ac:dyDescent="0.3">
      <c r="A93" s="262"/>
      <c r="B93" s="263"/>
      <c r="C93" s="263"/>
      <c r="D93" s="263"/>
      <c r="E93" s="263"/>
      <c r="F93" s="263"/>
      <c r="G93" s="67"/>
      <c r="H93" s="67"/>
      <c r="I93" s="67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2"/>
      <c r="Z93" s="262"/>
      <c r="AA93" s="653"/>
    </row>
    <row r="94" spans="1:38" ht="10.199999999999999" customHeight="1" x14ac:dyDescent="0.25">
      <c r="A94" s="262"/>
      <c r="B94" s="262"/>
      <c r="C94" s="892" t="s">
        <v>1</v>
      </c>
      <c r="D94" s="543"/>
      <c r="E94" s="543"/>
      <c r="F94" s="543"/>
      <c r="G94" s="543"/>
      <c r="H94" s="998" t="s">
        <v>112</v>
      </c>
      <c r="I94" s="999"/>
      <c r="J94" s="999"/>
      <c r="K94" s="999"/>
      <c r="L94" s="999"/>
      <c r="M94" s="999"/>
      <c r="N94" s="999"/>
      <c r="O94" s="999"/>
      <c r="P94" s="999"/>
      <c r="Q94" s="999"/>
      <c r="R94" s="1"/>
      <c r="S94" s="1"/>
      <c r="T94" s="1"/>
      <c r="U94" s="1"/>
      <c r="V94" s="1"/>
      <c r="W94" s="1"/>
      <c r="X94" s="1"/>
      <c r="Y94" s="2"/>
      <c r="Z94" s="3"/>
      <c r="AA94" s="653"/>
    </row>
    <row r="95" spans="1:38" ht="10.199999999999999" customHeight="1" x14ac:dyDescent="0.25">
      <c r="A95" s="262"/>
      <c r="B95" s="263"/>
      <c r="C95" s="875"/>
      <c r="D95" s="546"/>
      <c r="E95" s="546"/>
      <c r="F95" s="546"/>
      <c r="G95" s="546"/>
      <c r="H95" s="1022"/>
      <c r="I95" s="1022"/>
      <c r="J95" s="1022"/>
      <c r="K95" s="1022"/>
      <c r="L95" s="1022"/>
      <c r="M95" s="1022"/>
      <c r="N95" s="1022"/>
      <c r="O95" s="1022"/>
      <c r="P95" s="1022"/>
      <c r="Q95" s="1022"/>
      <c r="R95" s="4"/>
      <c r="S95" s="4"/>
      <c r="T95" s="4"/>
      <c r="U95" s="4"/>
      <c r="V95" s="4"/>
      <c r="W95" s="4"/>
      <c r="X95" s="4"/>
      <c r="Y95" s="5"/>
      <c r="Z95" s="3"/>
      <c r="AA95" s="653"/>
    </row>
    <row r="96" spans="1:38" ht="10.199999999999999" customHeight="1" x14ac:dyDescent="0.25">
      <c r="A96" s="262"/>
      <c r="B96" s="263"/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5"/>
      <c r="Z96" s="3"/>
      <c r="AA96" s="653"/>
    </row>
    <row r="97" spans="1:27" ht="9.6" customHeight="1" x14ac:dyDescent="0.25">
      <c r="A97" s="262"/>
      <c r="B97" s="68"/>
      <c r="C97" s="615" t="s">
        <v>326</v>
      </c>
      <c r="D97" s="1428"/>
      <c r="E97" s="1428"/>
      <c r="F97" s="1428"/>
      <c r="G97" s="1428"/>
      <c r="H97" s="1428"/>
      <c r="I97" s="743"/>
      <c r="J97" s="743"/>
      <c r="K97" s="1047"/>
      <c r="L97" s="254"/>
      <c r="M97" s="613" t="s">
        <v>327</v>
      </c>
      <c r="N97" s="1430"/>
      <c r="O97" s="1430"/>
      <c r="P97" s="1430"/>
      <c r="Q97" s="1430"/>
      <c r="R97" s="1430"/>
      <c r="S97" s="743"/>
      <c r="T97" s="739"/>
      <c r="U97" s="739"/>
      <c r="V97" s="112"/>
      <c r="W97" s="112"/>
      <c r="X97" s="4"/>
      <c r="Y97" s="5"/>
      <c r="Z97" s="3"/>
      <c r="AA97" s="653"/>
    </row>
    <row r="98" spans="1:27" ht="10.199999999999999" customHeight="1" x14ac:dyDescent="0.25">
      <c r="A98" s="262"/>
      <c r="B98" s="70"/>
      <c r="C98" s="1429"/>
      <c r="D98" s="1428"/>
      <c r="E98" s="1428"/>
      <c r="F98" s="1428"/>
      <c r="G98" s="1428"/>
      <c r="H98" s="1428"/>
      <c r="I98" s="781"/>
      <c r="J98" s="781"/>
      <c r="K98" s="1048"/>
      <c r="L98" s="254"/>
      <c r="M98" s="1430"/>
      <c r="N98" s="1430"/>
      <c r="O98" s="1430"/>
      <c r="P98" s="1430"/>
      <c r="Q98" s="1430"/>
      <c r="R98" s="1430"/>
      <c r="S98" s="774"/>
      <c r="T98" s="774"/>
      <c r="U98" s="774"/>
      <c r="V98" s="112"/>
      <c r="W98" s="112"/>
      <c r="X98" s="4"/>
      <c r="Y98" s="5"/>
      <c r="Z98" s="3"/>
      <c r="AA98" s="653"/>
    </row>
    <row r="99" spans="1:27" ht="10.199999999999999" customHeight="1" thickBot="1" x14ac:dyDescent="0.3">
      <c r="A99" s="262"/>
      <c r="B99" s="72"/>
      <c r="C99" s="41"/>
      <c r="D99" s="42"/>
      <c r="E99" s="42"/>
      <c r="F99" s="42"/>
      <c r="G99" s="43"/>
      <c r="H99" s="43"/>
      <c r="I99" s="43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7"/>
      <c r="Z99" s="3"/>
      <c r="AA99" s="653"/>
    </row>
    <row r="100" spans="1:27" ht="10.199999999999999" customHeight="1" x14ac:dyDescent="0.25">
      <c r="A100" s="26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653"/>
    </row>
    <row r="101" spans="1:27" ht="10.199999999999999" customHeight="1" x14ac:dyDescent="0.25">
      <c r="AA101" s="653"/>
    </row>
    <row r="102" spans="1:27" ht="10.199999999999999" customHeight="1" x14ac:dyDescent="0.25">
      <c r="AA102" s="653"/>
    </row>
    <row r="103" spans="1:27" ht="10.199999999999999" customHeight="1" x14ac:dyDescent="0.25">
      <c r="C103" s="622" t="s">
        <v>100</v>
      </c>
      <c r="D103" s="610"/>
      <c r="E103" s="610"/>
      <c r="F103" s="610"/>
      <c r="G103" s="610"/>
      <c r="H103" s="610"/>
      <c r="I103" s="610"/>
      <c r="J103" s="610"/>
      <c r="K103" s="610"/>
      <c r="L103" s="610"/>
      <c r="M103" s="610"/>
      <c r="N103" s="610"/>
      <c r="O103" s="610"/>
      <c r="P103" s="610"/>
      <c r="Q103" s="610"/>
      <c r="AA103" s="653"/>
    </row>
    <row r="104" spans="1:27" ht="10.199999999999999" customHeight="1" x14ac:dyDescent="0.25">
      <c r="C104" s="610"/>
      <c r="D104" s="610"/>
      <c r="E104" s="610"/>
      <c r="F104" s="610"/>
      <c r="G104" s="610"/>
      <c r="H104" s="610"/>
      <c r="I104" s="610"/>
      <c r="J104" s="610"/>
      <c r="K104" s="610"/>
      <c r="L104" s="610"/>
      <c r="M104" s="610"/>
      <c r="N104" s="610"/>
      <c r="O104" s="610"/>
      <c r="P104" s="610"/>
      <c r="Q104" s="610"/>
      <c r="AA104" s="653"/>
    </row>
    <row r="105" spans="1:27" ht="10.199999999999999" customHeight="1" x14ac:dyDescent="0.25">
      <c r="AA105" s="653"/>
    </row>
    <row r="106" spans="1:27" ht="10.199999999999999" customHeight="1" x14ac:dyDescent="0.25">
      <c r="C106" s="622" t="s">
        <v>161</v>
      </c>
      <c r="D106" s="610"/>
      <c r="E106" s="610"/>
      <c r="F106" s="610"/>
      <c r="G106" s="610"/>
      <c r="H106" s="610"/>
      <c r="I106" s="610"/>
      <c r="J106" s="610"/>
      <c r="K106" s="610"/>
      <c r="L106" s="610"/>
      <c r="M106" s="610"/>
      <c r="N106" s="610"/>
      <c r="O106" s="610"/>
      <c r="P106" s="610"/>
      <c r="Q106" s="610"/>
      <c r="AA106" s="653"/>
    </row>
    <row r="107" spans="1:27" ht="10.199999999999999" customHeight="1" x14ac:dyDescent="0.25">
      <c r="C107" s="610"/>
      <c r="D107" s="610"/>
      <c r="E107" s="610"/>
      <c r="F107" s="610"/>
      <c r="G107" s="610"/>
      <c r="H107" s="610"/>
      <c r="I107" s="610"/>
      <c r="J107" s="610"/>
      <c r="K107" s="610"/>
      <c r="L107" s="610"/>
      <c r="M107" s="610"/>
      <c r="N107" s="610"/>
      <c r="O107" s="610"/>
      <c r="P107" s="610"/>
      <c r="Q107" s="610"/>
      <c r="AA107" s="653"/>
    </row>
    <row r="108" spans="1:27" ht="10.199999999999999" customHeight="1" x14ac:dyDescent="0.25">
      <c r="AA108" s="653"/>
    </row>
    <row r="109" spans="1:27" ht="10.199999999999999" customHeight="1" x14ac:dyDescent="0.25">
      <c r="AA109" s="653"/>
    </row>
    <row r="110" spans="1:27" ht="10.199999999999999" customHeight="1" x14ac:dyDescent="0.25">
      <c r="AA110" s="653"/>
    </row>
    <row r="111" spans="1:27" ht="10.199999999999999" customHeight="1" x14ac:dyDescent="0.25"/>
    <row r="112" spans="1:27" ht="10.199999999999999" customHeight="1" x14ac:dyDescent="0.25"/>
    <row r="113" ht="10.199999999999999" customHeight="1" x14ac:dyDescent="0.25"/>
    <row r="114" ht="10.199999999999999" customHeight="1" x14ac:dyDescent="0.25"/>
    <row r="115" ht="10.199999999999999" customHeight="1" x14ac:dyDescent="0.25"/>
    <row r="116" ht="10.199999999999999" customHeight="1" x14ac:dyDescent="0.25"/>
    <row r="117" ht="10.199999999999999" customHeight="1" x14ac:dyDescent="0.25"/>
    <row r="118" ht="10.199999999999999" customHeight="1" x14ac:dyDescent="0.25"/>
    <row r="119" ht="10.199999999999999" customHeight="1" x14ac:dyDescent="0.25"/>
    <row r="120" ht="10.199999999999999" customHeight="1" x14ac:dyDescent="0.25"/>
    <row r="121" ht="10.199999999999999" customHeight="1" x14ac:dyDescent="0.25"/>
    <row r="122" ht="10.199999999999999" customHeight="1" x14ac:dyDescent="0.25"/>
    <row r="123" ht="10.199999999999999" customHeight="1" x14ac:dyDescent="0.25"/>
    <row r="124" ht="10.199999999999999" customHeight="1" x14ac:dyDescent="0.25"/>
    <row r="125" ht="10.199999999999999" customHeight="1" x14ac:dyDescent="0.25"/>
    <row r="126" ht="10.199999999999999" customHeight="1" x14ac:dyDescent="0.25"/>
    <row r="127" ht="10.199999999999999" customHeight="1" x14ac:dyDescent="0.25"/>
    <row r="128" ht="10.199999999999999" customHeight="1" x14ac:dyDescent="0.25"/>
    <row r="129" ht="10.199999999999999" customHeight="1" x14ac:dyDescent="0.25"/>
  </sheetData>
  <sheetProtection algorithmName="SHA-512" hashValue="CaPdf0TSGRkG9/5sP/bBejWnmBVHb2zK2K2JgPCQRFRmaLySgPWR0wzNap7JHgXbEFLXPgjeYWOPc3ngisj0Lw==" saltValue="UXqk/XdAvY5lEttCANqATQ==" spinCount="100000" sheet="1" objects="1" scenarios="1" selectLockedCells="1"/>
  <mergeCells count="52">
    <mergeCell ref="B2:C3"/>
    <mergeCell ref="E2:G3"/>
    <mergeCell ref="I2:S3"/>
    <mergeCell ref="V2:Y3"/>
    <mergeCell ref="B4:D4"/>
    <mergeCell ref="E4:G4"/>
    <mergeCell ref="I4:S4"/>
    <mergeCell ref="C33:I34"/>
    <mergeCell ref="B8:Y9"/>
    <mergeCell ref="B10:Y11"/>
    <mergeCell ref="C15:E16"/>
    <mergeCell ref="D68:O69"/>
    <mergeCell ref="C36:Z37"/>
    <mergeCell ref="Q26:U26"/>
    <mergeCell ref="X26:Z26"/>
    <mergeCell ref="C18:L19"/>
    <mergeCell ref="C21:L22"/>
    <mergeCell ref="W21:Z21"/>
    <mergeCell ref="C24:L25"/>
    <mergeCell ref="O24:W25"/>
    <mergeCell ref="X24:Z25"/>
    <mergeCell ref="N38:Y39"/>
    <mergeCell ref="C38:M39"/>
    <mergeCell ref="AB80:AC80"/>
    <mergeCell ref="C84:H85"/>
    <mergeCell ref="K84:P85"/>
    <mergeCell ref="S84:X85"/>
    <mergeCell ref="M97:R98"/>
    <mergeCell ref="C87:H87"/>
    <mergeCell ref="K87:P87"/>
    <mergeCell ref="S87:X87"/>
    <mergeCell ref="AA1:AA110"/>
    <mergeCell ref="C40:F41"/>
    <mergeCell ref="C65:P66"/>
    <mergeCell ref="T65:T66"/>
    <mergeCell ref="C94:G95"/>
    <mergeCell ref="H94:Q95"/>
    <mergeCell ref="C78:H79"/>
    <mergeCell ref="C46:Y47"/>
    <mergeCell ref="C106:Q107"/>
    <mergeCell ref="C103:Q104"/>
    <mergeCell ref="B53:Y54"/>
    <mergeCell ref="B55:Y56"/>
    <mergeCell ref="C97:H98"/>
    <mergeCell ref="I97:K98"/>
    <mergeCell ref="S97:U98"/>
    <mergeCell ref="C48:Y49"/>
    <mergeCell ref="Q65:S66"/>
    <mergeCell ref="U65:V66"/>
    <mergeCell ref="P68:X69"/>
    <mergeCell ref="W65:X66"/>
    <mergeCell ref="C68:C69"/>
  </mergeCells>
  <dataValidations count="2">
    <dataValidation type="list" allowBlank="1" showInputMessage="1" showErrorMessage="1" prompt="Bitte Anrede auswählen" sqref="C15" xr:uid="{00000000-0002-0000-2100-000000000000}">
      <formula1>"Herrn, Frau"</formula1>
    </dataValidation>
    <dataValidation type="list" allowBlank="1" showInputMessage="1" showErrorMessage="1" prompt="Zutreffendes bitte auswählen!" sqref="C97:H98" xr:uid="{00000000-0002-0000-2100-000001000000}">
      <formula1>"Verschickt am:, Ausgehändigt am:"</formula1>
    </dataValidation>
  </dataValidations>
  <pageMargins left="0.7" right="0.7" top="0.78740157499999996" bottom="0.78740157499999996" header="0.3" footer="0.3"/>
  <pageSetup paperSize="9" scale="7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FFFFCC"/>
  </sheetPr>
  <dimension ref="B1:P153"/>
  <sheetViews>
    <sheetView zoomScaleNormal="100" workbookViewId="0">
      <selection activeCell="D5" sqref="D5:G5"/>
    </sheetView>
  </sheetViews>
  <sheetFormatPr baseColWidth="10" defaultRowHeight="13.2" x14ac:dyDescent="0.25"/>
  <cols>
    <col min="1" max="1" width="5.33203125" customWidth="1"/>
    <col min="5" max="5" width="20.5546875" customWidth="1"/>
    <col min="6" max="7" width="12.109375" bestFit="1" customWidth="1"/>
    <col min="9" max="9" width="6.6640625" customWidth="1"/>
    <col min="12" max="12" width="11.5546875" customWidth="1"/>
    <col min="15" max="15" width="5.5546875" customWidth="1"/>
  </cols>
  <sheetData>
    <row r="1" spans="2:16" x14ac:dyDescent="0.25">
      <c r="P1" s="508" t="s">
        <v>466</v>
      </c>
    </row>
    <row r="2" spans="2:16" x14ac:dyDescent="0.25">
      <c r="P2" s="592"/>
    </row>
    <row r="3" spans="2:16" ht="15.6" x14ac:dyDescent="0.3">
      <c r="B3" s="550" t="s">
        <v>64</v>
      </c>
      <c r="C3" s="551"/>
      <c r="D3" s="551"/>
      <c r="E3" s="322"/>
      <c r="F3" s="322"/>
      <c r="G3" s="322"/>
      <c r="H3" s="323"/>
      <c r="P3" s="592"/>
    </row>
    <row r="4" spans="2:16" ht="13.8" thickBot="1" x14ac:dyDescent="0.3">
      <c r="B4" s="324"/>
      <c r="C4" s="325"/>
      <c r="D4" s="325"/>
      <c r="E4" s="325"/>
      <c r="F4" s="325"/>
      <c r="G4" s="325"/>
      <c r="H4" s="326"/>
      <c r="P4" s="592"/>
    </row>
    <row r="5" spans="2:16" ht="15.6" thickBot="1" x14ac:dyDescent="0.3">
      <c r="B5" s="330" t="s">
        <v>65</v>
      </c>
      <c r="C5" s="331"/>
      <c r="D5" s="554"/>
      <c r="E5" s="555"/>
      <c r="F5" s="555"/>
      <c r="G5" s="556"/>
      <c r="H5" s="326"/>
      <c r="P5" s="592"/>
    </row>
    <row r="6" spans="2:16" ht="15.6" thickBot="1" x14ac:dyDescent="0.3">
      <c r="B6" s="330"/>
      <c r="C6" s="331"/>
      <c r="D6" s="331"/>
      <c r="E6" s="331"/>
      <c r="F6" s="325"/>
      <c r="G6" s="325"/>
      <c r="H6" s="326"/>
      <c r="P6" s="592"/>
    </row>
    <row r="7" spans="2:16" ht="15.6" thickBot="1" x14ac:dyDescent="0.3">
      <c r="B7" s="330" t="s">
        <v>14</v>
      </c>
      <c r="C7" s="331"/>
      <c r="D7" s="554"/>
      <c r="E7" s="557"/>
      <c r="F7" s="557"/>
      <c r="G7" s="558"/>
      <c r="H7" s="326"/>
      <c r="P7" s="592"/>
    </row>
    <row r="8" spans="2:16" ht="15.6" thickBot="1" x14ac:dyDescent="0.3">
      <c r="B8" s="330"/>
      <c r="C8" s="331"/>
      <c r="D8" s="331"/>
      <c r="E8" s="331"/>
      <c r="F8" s="325"/>
      <c r="G8" s="325"/>
      <c r="H8" s="326"/>
      <c r="P8" s="592"/>
    </row>
    <row r="9" spans="2:16" ht="15.6" thickBot="1" x14ac:dyDescent="0.3">
      <c r="B9" s="330" t="s">
        <v>66</v>
      </c>
      <c r="C9" s="331"/>
      <c r="D9" s="554"/>
      <c r="E9" s="557"/>
      <c r="F9" s="557"/>
      <c r="G9" s="558"/>
      <c r="H9" s="326"/>
      <c r="P9" s="592"/>
    </row>
    <row r="10" spans="2:16" ht="15.6" thickBot="1" x14ac:dyDescent="0.3">
      <c r="B10" s="330"/>
      <c r="C10" s="331"/>
      <c r="D10" s="383"/>
      <c r="E10" s="384"/>
      <c r="F10" s="384"/>
      <c r="G10" s="384"/>
      <c r="H10" s="326"/>
      <c r="P10" s="592"/>
    </row>
    <row r="11" spans="2:16" ht="15.6" thickBot="1" x14ac:dyDescent="0.3">
      <c r="B11" s="330" t="s">
        <v>398</v>
      </c>
      <c r="C11" s="331"/>
      <c r="D11" s="486"/>
      <c r="E11" s="565"/>
      <c r="F11" s="566"/>
      <c r="G11" s="485"/>
      <c r="H11" s="326"/>
      <c r="P11" s="592"/>
    </row>
    <row r="12" spans="2:16" ht="15.6" thickBot="1" x14ac:dyDescent="0.3">
      <c r="B12" s="330"/>
      <c r="C12" s="331"/>
      <c r="D12" s="486"/>
      <c r="E12" s="485"/>
      <c r="F12" s="485"/>
      <c r="G12" s="485"/>
      <c r="H12" s="326"/>
      <c r="P12" s="592"/>
    </row>
    <row r="13" spans="2:16" ht="15.6" thickBot="1" x14ac:dyDescent="0.3">
      <c r="B13" s="330" t="s">
        <v>399</v>
      </c>
      <c r="C13" s="331"/>
      <c r="D13" s="486"/>
      <c r="E13" s="565"/>
      <c r="F13" s="566"/>
      <c r="G13" s="485"/>
      <c r="H13" s="326"/>
      <c r="P13" s="592"/>
    </row>
    <row r="14" spans="2:16" ht="15.6" thickBot="1" x14ac:dyDescent="0.3">
      <c r="B14" s="330"/>
      <c r="C14" s="331"/>
      <c r="D14" s="331"/>
      <c r="E14" s="331"/>
      <c r="F14" s="325"/>
      <c r="G14" s="325"/>
      <c r="H14" s="326"/>
      <c r="P14" s="592"/>
    </row>
    <row r="15" spans="2:16" ht="15.6" thickBot="1" x14ac:dyDescent="0.3">
      <c r="B15" s="330" t="s">
        <v>3</v>
      </c>
      <c r="C15" s="331"/>
      <c r="D15" s="331"/>
      <c r="E15" s="356"/>
      <c r="F15" s="325"/>
      <c r="G15" s="325"/>
      <c r="H15" s="326"/>
      <c r="P15" s="592"/>
    </row>
    <row r="16" spans="2:16" ht="15.6" thickBot="1" x14ac:dyDescent="0.3">
      <c r="B16" s="330"/>
      <c r="C16" s="331"/>
      <c r="D16" s="331"/>
      <c r="E16" s="331"/>
      <c r="F16" s="325"/>
      <c r="G16" s="325"/>
      <c r="H16" s="326"/>
      <c r="P16" s="592"/>
    </row>
    <row r="17" spans="2:16" ht="15.6" thickBot="1" x14ac:dyDescent="0.3">
      <c r="B17" s="330" t="s">
        <v>4</v>
      </c>
      <c r="C17" s="331"/>
      <c r="D17" s="331"/>
      <c r="E17" s="357"/>
      <c r="F17" s="325"/>
      <c r="G17" s="325"/>
      <c r="H17" s="326"/>
      <c r="P17" s="592"/>
    </row>
    <row r="18" spans="2:16" ht="13.8" thickBot="1" x14ac:dyDescent="0.3">
      <c r="B18" s="324"/>
      <c r="C18" s="325"/>
      <c r="D18" s="325"/>
      <c r="E18" s="325"/>
      <c r="F18" s="325"/>
      <c r="G18" s="325"/>
      <c r="H18" s="326"/>
      <c r="P18" s="592"/>
    </row>
    <row r="19" spans="2:16" ht="15.6" thickBot="1" x14ac:dyDescent="0.3">
      <c r="B19" s="330" t="s">
        <v>63</v>
      </c>
      <c r="C19" s="325"/>
      <c r="D19" s="565"/>
      <c r="E19" s="567"/>
      <c r="F19" s="567"/>
      <c r="G19" s="568"/>
      <c r="H19" s="326"/>
      <c r="P19" s="592"/>
    </row>
    <row r="20" spans="2:16" ht="13.8" thickBot="1" x14ac:dyDescent="0.3">
      <c r="B20" s="324"/>
      <c r="C20" s="325"/>
      <c r="D20" s="593" t="s">
        <v>388</v>
      </c>
      <c r="E20" s="594"/>
      <c r="F20" s="594"/>
      <c r="G20" s="594"/>
      <c r="H20" s="326"/>
      <c r="P20" s="592"/>
    </row>
    <row r="21" spans="2:16" ht="15.6" thickBot="1" x14ac:dyDescent="0.3">
      <c r="B21" s="330" t="s">
        <v>67</v>
      </c>
      <c r="C21" s="325"/>
      <c r="D21" s="565"/>
      <c r="E21" s="567"/>
      <c r="F21" s="567"/>
      <c r="G21" s="568"/>
      <c r="H21" s="439"/>
      <c r="P21" s="592"/>
    </row>
    <row r="22" spans="2:16" ht="13.8" thickBot="1" x14ac:dyDescent="0.3">
      <c r="B22" s="328"/>
      <c r="C22" s="329"/>
      <c r="D22" s="593" t="s">
        <v>389</v>
      </c>
      <c r="E22" s="594"/>
      <c r="F22" s="594"/>
      <c r="G22" s="594"/>
      <c r="H22" s="327"/>
      <c r="P22" s="592"/>
    </row>
    <row r="23" spans="2:16" ht="13.8" thickBot="1" x14ac:dyDescent="0.3">
      <c r="P23" s="592"/>
    </row>
    <row r="24" spans="2:16" ht="15.6" x14ac:dyDescent="0.3">
      <c r="B24" s="550" t="s">
        <v>369</v>
      </c>
      <c r="C24" s="551"/>
      <c r="D24" s="551"/>
      <c r="E24" s="322"/>
      <c r="F24" s="322"/>
      <c r="G24" s="322"/>
      <c r="H24" s="323"/>
      <c r="J24" s="542" t="s">
        <v>502</v>
      </c>
      <c r="K24" s="543"/>
      <c r="L24" s="543"/>
      <c r="M24" s="543"/>
      <c r="N24" s="543"/>
      <c r="O24" s="544"/>
      <c r="P24" s="592"/>
    </row>
    <row r="25" spans="2:16" ht="15.6" x14ac:dyDescent="0.25">
      <c r="B25" s="559" t="s">
        <v>529</v>
      </c>
      <c r="C25" s="560"/>
      <c r="D25" s="560"/>
      <c r="E25" s="560"/>
      <c r="F25" s="490"/>
      <c r="G25" s="331" t="s">
        <v>368</v>
      </c>
      <c r="H25" s="496"/>
      <c r="J25" s="545" t="s">
        <v>501</v>
      </c>
      <c r="K25" s="546"/>
      <c r="L25" s="546"/>
      <c r="M25" s="546"/>
      <c r="N25" s="546"/>
      <c r="O25" s="547"/>
      <c r="P25" s="592"/>
    </row>
    <row r="26" spans="2:16" ht="15.6" x14ac:dyDescent="0.25">
      <c r="B26" s="324"/>
      <c r="C26" s="325"/>
      <c r="D26" s="325"/>
      <c r="E26" s="325"/>
      <c r="F26" s="334" t="s">
        <v>122</v>
      </c>
      <c r="G26" s="334"/>
      <c r="H26" s="335" t="s">
        <v>122</v>
      </c>
      <c r="J26" s="444"/>
      <c r="K26" s="378"/>
      <c r="L26" s="378"/>
      <c r="M26" s="378"/>
      <c r="N26" s="378"/>
      <c r="O26" s="445"/>
      <c r="P26" s="592"/>
    </row>
    <row r="27" spans="2:16" ht="15" x14ac:dyDescent="0.25">
      <c r="B27" s="324"/>
      <c r="C27" s="325"/>
      <c r="D27" s="325"/>
      <c r="E27" s="325"/>
      <c r="F27" s="325"/>
      <c r="G27" s="325"/>
      <c r="H27" s="326"/>
      <c r="J27" s="548" t="s">
        <v>446</v>
      </c>
      <c r="K27" s="549"/>
      <c r="L27" s="549"/>
      <c r="M27" s="549"/>
      <c r="N27" s="392"/>
      <c r="O27" s="446"/>
      <c r="P27" s="592"/>
    </row>
    <row r="28" spans="2:16" ht="15" x14ac:dyDescent="0.25">
      <c r="B28" s="324"/>
      <c r="C28" s="331"/>
      <c r="D28" s="325"/>
      <c r="E28" s="331" t="s">
        <v>370</v>
      </c>
      <c r="F28" s="361"/>
      <c r="G28" s="336" t="s">
        <v>368</v>
      </c>
      <c r="H28" s="362"/>
      <c r="J28" s="447"/>
      <c r="K28" s="325"/>
      <c r="L28" s="325"/>
      <c r="M28" s="325"/>
      <c r="N28" s="325"/>
      <c r="O28" s="446"/>
      <c r="P28" s="592"/>
    </row>
    <row r="29" spans="2:16" ht="15" x14ac:dyDescent="0.25">
      <c r="B29" s="324"/>
      <c r="C29" s="325"/>
      <c r="D29" s="325"/>
      <c r="E29" s="325"/>
      <c r="F29" s="334" t="s">
        <v>371</v>
      </c>
      <c r="G29" s="325"/>
      <c r="H29" s="335" t="s">
        <v>371</v>
      </c>
      <c r="J29" s="448" t="s">
        <v>408</v>
      </c>
      <c r="K29" s="336"/>
      <c r="L29" s="336"/>
      <c r="M29" s="325"/>
      <c r="N29" s="415" t="str">
        <f>IF(N27&lt;1,"",N27+1)</f>
        <v/>
      </c>
      <c r="O29" s="446"/>
      <c r="P29" s="592"/>
    </row>
    <row r="30" spans="2:16" ht="13.2" customHeight="1" x14ac:dyDescent="0.25">
      <c r="B30" s="324"/>
      <c r="C30" s="325"/>
      <c r="D30" s="325"/>
      <c r="E30" s="325"/>
      <c r="F30" s="325"/>
      <c r="G30" s="325"/>
      <c r="H30" s="326"/>
      <c r="J30" s="447"/>
      <c r="K30" s="325"/>
      <c r="L30" s="325"/>
      <c r="M30" s="325"/>
      <c r="N30" s="325"/>
      <c r="O30" s="446"/>
      <c r="P30" s="592"/>
    </row>
    <row r="31" spans="2:16" ht="15" x14ac:dyDescent="0.25">
      <c r="B31" s="562" t="s">
        <v>372</v>
      </c>
      <c r="C31" s="600"/>
      <c r="D31" s="600"/>
      <c r="E31" s="600"/>
      <c r="F31" s="601"/>
      <c r="G31" s="601"/>
      <c r="H31" s="602"/>
      <c r="J31" s="448" t="s">
        <v>392</v>
      </c>
      <c r="K31" s="336"/>
      <c r="L31" s="336"/>
      <c r="M31" s="379"/>
      <c r="N31" s="363" t="str">
        <f>IF(N33&lt;1,"",WORKDAY(N33,-8))</f>
        <v/>
      </c>
      <c r="O31" s="446"/>
      <c r="P31" s="592"/>
    </row>
    <row r="32" spans="2:16" x14ac:dyDescent="0.25">
      <c r="B32" s="324"/>
      <c r="C32" s="325"/>
      <c r="D32" s="325"/>
      <c r="E32" s="325"/>
      <c r="F32" s="325"/>
      <c r="G32" s="325"/>
      <c r="H32" s="326"/>
      <c r="J32" s="447"/>
      <c r="K32" s="325"/>
      <c r="L32" s="325"/>
      <c r="M32" s="325"/>
      <c r="N32" s="325"/>
      <c r="O32" s="446"/>
      <c r="P32" s="592"/>
    </row>
    <row r="33" spans="2:16" ht="15" x14ac:dyDescent="0.25">
      <c r="B33" s="330" t="s">
        <v>447</v>
      </c>
      <c r="C33" s="325"/>
      <c r="D33" s="325"/>
      <c r="E33" s="325"/>
      <c r="F33" s="325"/>
      <c r="G33" s="489"/>
      <c r="H33" s="326"/>
      <c r="J33" s="448" t="s">
        <v>136</v>
      </c>
      <c r="K33" s="336"/>
      <c r="L33" s="336"/>
      <c r="M33" s="325"/>
      <c r="N33" s="392"/>
      <c r="O33" s="446"/>
      <c r="P33" s="592"/>
    </row>
    <row r="34" spans="2:16" ht="13.8" thickBot="1" x14ac:dyDescent="0.3">
      <c r="B34" s="324"/>
      <c r="C34" s="325"/>
      <c r="D34" s="325"/>
      <c r="E34" s="325"/>
      <c r="F34" s="325"/>
      <c r="G34" s="334" t="s">
        <v>122</v>
      </c>
      <c r="H34" s="326"/>
      <c r="J34" s="449"/>
      <c r="K34" s="450"/>
      <c r="L34" s="450"/>
      <c r="M34" s="450"/>
      <c r="N34" s="450"/>
      <c r="O34" s="451"/>
      <c r="P34" s="592"/>
    </row>
    <row r="35" spans="2:16" ht="15" x14ac:dyDescent="0.25">
      <c r="B35" s="330" t="s">
        <v>374</v>
      </c>
      <c r="C35" s="497"/>
      <c r="D35" s="331" t="s">
        <v>373</v>
      </c>
      <c r="E35" s="603"/>
      <c r="F35" s="604"/>
      <c r="G35" s="604"/>
      <c r="H35" s="337" t="s">
        <v>149</v>
      </c>
      <c r="J35" s="273"/>
      <c r="K35" s="273"/>
      <c r="L35" s="273"/>
      <c r="M35" s="273"/>
      <c r="N35" s="273"/>
      <c r="O35" s="273"/>
      <c r="P35" s="592"/>
    </row>
    <row r="36" spans="2:16" x14ac:dyDescent="0.25">
      <c r="B36" s="324"/>
      <c r="C36" s="334" t="s">
        <v>371</v>
      </c>
      <c r="D36" s="325"/>
      <c r="E36" s="325"/>
      <c r="F36" s="325"/>
      <c r="G36" s="325"/>
      <c r="H36" s="326"/>
      <c r="P36" s="592"/>
    </row>
    <row r="37" spans="2:16" x14ac:dyDescent="0.25">
      <c r="B37" s="328"/>
      <c r="C37" s="329"/>
      <c r="D37" s="329"/>
      <c r="E37" s="329"/>
      <c r="F37" s="329"/>
      <c r="G37" s="329"/>
      <c r="H37" s="327"/>
      <c r="P37" s="592"/>
    </row>
    <row r="38" spans="2:16" x14ac:dyDescent="0.25">
      <c r="P38" s="592"/>
    </row>
    <row r="39" spans="2:16" ht="15.6" x14ac:dyDescent="0.3">
      <c r="B39" s="332" t="s">
        <v>47</v>
      </c>
      <c r="C39" s="322"/>
      <c r="D39" s="322"/>
      <c r="E39" s="322"/>
      <c r="F39" s="322"/>
      <c r="G39" s="322"/>
      <c r="H39" s="323"/>
      <c r="P39" s="592"/>
    </row>
    <row r="40" spans="2:16" x14ac:dyDescent="0.25">
      <c r="B40" s="324"/>
      <c r="C40" s="325"/>
      <c r="D40" s="325"/>
      <c r="G40" s="569" t="s">
        <v>519</v>
      </c>
      <c r="H40" s="570"/>
      <c r="P40" s="592"/>
    </row>
    <row r="41" spans="2:16" ht="15" x14ac:dyDescent="0.25">
      <c r="B41" s="562" t="s">
        <v>448</v>
      </c>
      <c r="C41" s="563"/>
      <c r="D41" s="563"/>
      <c r="E41" s="563"/>
      <c r="F41" s="564"/>
      <c r="G41" s="392"/>
      <c r="H41" s="326"/>
      <c r="P41" s="592"/>
    </row>
    <row r="42" spans="2:16" x14ac:dyDescent="0.25">
      <c r="B42" s="324"/>
      <c r="C42" s="325"/>
      <c r="D42" s="325"/>
      <c r="E42" s="325"/>
      <c r="F42" s="325"/>
      <c r="G42" s="416" t="s">
        <v>520</v>
      </c>
      <c r="H42" s="417"/>
      <c r="P42" s="592"/>
    </row>
    <row r="43" spans="2:16" ht="15" x14ac:dyDescent="0.25">
      <c r="B43" s="562" t="s">
        <v>7</v>
      </c>
      <c r="C43" s="563"/>
      <c r="D43" s="563"/>
      <c r="E43" s="563"/>
      <c r="F43" s="564"/>
      <c r="G43" s="391" t="str">
        <f>IF(N33&lt;1,"",N33)</f>
        <v/>
      </c>
      <c r="H43" s="326"/>
      <c r="P43" s="592"/>
    </row>
    <row r="44" spans="2:16" x14ac:dyDescent="0.25">
      <c r="B44" s="324"/>
      <c r="C44" s="325"/>
      <c r="D44" s="325"/>
      <c r="E44" s="325"/>
      <c r="F44" s="325"/>
      <c r="G44" s="325"/>
      <c r="H44" s="326"/>
      <c r="P44" s="592"/>
    </row>
    <row r="45" spans="2:16" ht="15" x14ac:dyDescent="0.25">
      <c r="B45" s="562" t="s">
        <v>6</v>
      </c>
      <c r="C45" s="563"/>
      <c r="D45" s="563"/>
      <c r="E45" s="563"/>
      <c r="F45" s="564"/>
      <c r="G45" s="363" t="e">
        <f>IF(G43&gt;1,WORKDAY(G43,6),"")</f>
        <v>#VALUE!</v>
      </c>
      <c r="H45" s="326"/>
      <c r="P45" s="592"/>
    </row>
    <row r="46" spans="2:16" x14ac:dyDescent="0.25">
      <c r="B46" s="324"/>
      <c r="C46" s="325"/>
      <c r="D46" s="325"/>
      <c r="E46" s="325"/>
      <c r="F46" s="325"/>
      <c r="G46" s="325"/>
      <c r="H46" s="326"/>
      <c r="P46" s="592"/>
    </row>
    <row r="47" spans="2:16" ht="15" x14ac:dyDescent="0.25">
      <c r="B47" s="561" t="s">
        <v>393</v>
      </c>
      <c r="C47" s="510"/>
      <c r="D47" s="510"/>
      <c r="E47" s="325"/>
      <c r="F47" s="325"/>
      <c r="G47" s="358"/>
      <c r="H47" s="326"/>
      <c r="P47" s="592"/>
    </row>
    <row r="48" spans="2:16" x14ac:dyDescent="0.25">
      <c r="B48" s="324"/>
      <c r="C48" s="325"/>
      <c r="D48" s="325"/>
      <c r="E48" s="325"/>
      <c r="F48" s="325"/>
      <c r="G48" s="325"/>
      <c r="H48" s="326"/>
      <c r="P48" s="592"/>
    </row>
    <row r="49" spans="2:16" ht="15" x14ac:dyDescent="0.25">
      <c r="B49" s="330" t="s">
        <v>10</v>
      </c>
      <c r="C49" s="325"/>
      <c r="D49" s="325"/>
      <c r="E49" s="325"/>
      <c r="F49" s="326"/>
      <c r="G49" s="405" t="str">
        <f>IF(H25&lt;1,"",H25)</f>
        <v/>
      </c>
      <c r="H49" s="333"/>
      <c r="P49" s="592"/>
    </row>
    <row r="50" spans="2:16" x14ac:dyDescent="0.25">
      <c r="B50" s="328"/>
      <c r="C50" s="329"/>
      <c r="D50" s="329"/>
      <c r="E50" s="329"/>
      <c r="F50" s="329"/>
      <c r="G50" s="329"/>
      <c r="H50" s="327"/>
      <c r="P50" s="592"/>
    </row>
    <row r="51" spans="2:16" x14ac:dyDescent="0.25">
      <c r="P51" s="592"/>
    </row>
    <row r="52" spans="2:16" ht="15.6" x14ac:dyDescent="0.3">
      <c r="B52" s="332" t="s">
        <v>56</v>
      </c>
      <c r="C52" s="322"/>
      <c r="D52" s="322"/>
      <c r="E52" s="322"/>
      <c r="F52" s="322"/>
      <c r="G52" s="322"/>
      <c r="H52" s="323"/>
      <c r="P52" s="592"/>
    </row>
    <row r="53" spans="2:16" x14ac:dyDescent="0.25">
      <c r="B53" s="324"/>
      <c r="C53" s="325"/>
      <c r="D53" s="325"/>
      <c r="E53" s="325"/>
      <c r="F53" s="325"/>
      <c r="G53" s="416" t="s">
        <v>521</v>
      </c>
      <c r="H53" s="417"/>
      <c r="P53" s="592"/>
    </row>
    <row r="54" spans="2:16" ht="15" x14ac:dyDescent="0.25">
      <c r="B54" s="562" t="s">
        <v>449</v>
      </c>
      <c r="C54" s="563"/>
      <c r="D54" s="563"/>
      <c r="E54" s="563"/>
      <c r="F54" s="564"/>
      <c r="G54" s="392"/>
      <c r="H54" s="333"/>
      <c r="P54" s="592"/>
    </row>
    <row r="55" spans="2:16" x14ac:dyDescent="0.25">
      <c r="B55" s="324"/>
      <c r="C55" s="325"/>
      <c r="D55" s="325"/>
      <c r="E55" s="325"/>
      <c r="F55" s="325"/>
      <c r="G55" s="418" t="s">
        <v>522</v>
      </c>
      <c r="H55" s="417"/>
      <c r="P55" s="592"/>
    </row>
    <row r="56" spans="2:16" ht="15" x14ac:dyDescent="0.25">
      <c r="B56" s="562" t="s">
        <v>11</v>
      </c>
      <c r="C56" s="563"/>
      <c r="D56" s="563"/>
      <c r="E56" s="563"/>
      <c r="F56" s="564"/>
      <c r="G56" s="364" t="str">
        <f>IF(N33&lt;1,"",N33)</f>
        <v/>
      </c>
      <c r="H56" s="326"/>
      <c r="P56" s="592"/>
    </row>
    <row r="57" spans="2:16" x14ac:dyDescent="0.25">
      <c r="B57" s="324"/>
      <c r="C57" s="325"/>
      <c r="D57" s="325"/>
      <c r="E57" s="325"/>
      <c r="F57" s="325"/>
      <c r="G57" s="325"/>
      <c r="H57" s="326"/>
      <c r="P57" s="592"/>
    </row>
    <row r="58" spans="2:16" ht="15" x14ac:dyDescent="0.25">
      <c r="B58" s="562" t="s">
        <v>6</v>
      </c>
      <c r="C58" s="563"/>
      <c r="D58" s="563"/>
      <c r="E58" s="563"/>
      <c r="F58" s="564"/>
      <c r="G58" s="363" t="e">
        <f>IF(G56&lt;1,"",WORKDAY(G56,6))</f>
        <v>#VALUE!</v>
      </c>
      <c r="H58" s="326"/>
      <c r="P58" s="592"/>
    </row>
    <row r="59" spans="2:16" x14ac:dyDescent="0.25">
      <c r="B59" s="324"/>
      <c r="C59" s="325"/>
      <c r="D59" s="325"/>
      <c r="E59" s="325"/>
      <c r="F59" s="325"/>
      <c r="G59" s="325"/>
      <c r="H59" s="326"/>
      <c r="P59" s="592"/>
    </row>
    <row r="60" spans="2:16" ht="15" x14ac:dyDescent="0.25">
      <c r="B60" s="561" t="s">
        <v>393</v>
      </c>
      <c r="C60" s="510"/>
      <c r="D60" s="510"/>
      <c r="E60" s="325"/>
      <c r="F60" s="325"/>
      <c r="G60" s="360"/>
      <c r="H60" s="326"/>
      <c r="P60" s="592"/>
    </row>
    <row r="61" spans="2:16" x14ac:dyDescent="0.25">
      <c r="B61" s="324"/>
      <c r="C61" s="325"/>
      <c r="D61" s="325"/>
      <c r="E61" s="325"/>
      <c r="F61" s="325"/>
      <c r="G61" s="325"/>
      <c r="H61" s="326"/>
      <c r="P61" s="592"/>
    </row>
    <row r="62" spans="2:16" ht="15" x14ac:dyDescent="0.25">
      <c r="B62" s="330" t="s">
        <v>12</v>
      </c>
      <c r="C62" s="325"/>
      <c r="D62" s="325"/>
      <c r="E62" s="325"/>
      <c r="F62" s="326"/>
      <c r="G62" s="391" t="str">
        <f>IF(H25&lt;1,"",H25)</f>
        <v/>
      </c>
      <c r="H62" s="333"/>
      <c r="P62" s="592"/>
    </row>
    <row r="63" spans="2:16" x14ac:dyDescent="0.25">
      <c r="B63" s="328"/>
      <c r="C63" s="329"/>
      <c r="D63" s="329"/>
      <c r="E63" s="329"/>
      <c r="F63" s="329"/>
      <c r="G63" s="329"/>
      <c r="H63" s="327"/>
      <c r="P63" s="592"/>
    </row>
    <row r="64" spans="2:16" x14ac:dyDescent="0.25">
      <c r="P64" s="592"/>
    </row>
    <row r="65" spans="2:16" ht="15.6" x14ac:dyDescent="0.3">
      <c r="B65" s="552" t="s">
        <v>500</v>
      </c>
      <c r="C65" s="553"/>
      <c r="D65" s="553"/>
      <c r="E65" s="8"/>
      <c r="F65" s="8"/>
      <c r="G65" s="9"/>
      <c r="L65" s="351"/>
      <c r="P65" s="592"/>
    </row>
    <row r="66" spans="2:16" x14ac:dyDescent="0.25">
      <c r="B66" s="10"/>
      <c r="C66" s="4"/>
      <c r="D66" s="4"/>
      <c r="E66" s="4"/>
      <c r="F66" s="4"/>
      <c r="G66" s="11"/>
      <c r="P66" s="592"/>
    </row>
    <row r="67" spans="2:16" ht="15" customHeight="1" x14ac:dyDescent="0.25">
      <c r="B67" s="595" t="s">
        <v>16</v>
      </c>
      <c r="C67" s="596"/>
      <c r="D67" s="359"/>
      <c r="E67" s="597"/>
      <c r="F67" s="598"/>
      <c r="G67" s="599"/>
      <c r="P67" s="592"/>
    </row>
    <row r="68" spans="2:16" x14ac:dyDescent="0.25">
      <c r="B68" s="10"/>
      <c r="C68" s="4"/>
      <c r="D68" s="4"/>
      <c r="E68" s="4"/>
      <c r="F68" s="4"/>
      <c r="G68" s="11"/>
      <c r="P68" s="592"/>
    </row>
    <row r="69" spans="2:16" ht="15" customHeight="1" x14ac:dyDescent="0.25">
      <c r="B69" s="595" t="s">
        <v>16</v>
      </c>
      <c r="C69" s="596"/>
      <c r="D69" s="487"/>
      <c r="E69" s="583"/>
      <c r="F69" s="584"/>
      <c r="G69" s="585"/>
      <c r="P69" s="592"/>
    </row>
    <row r="70" spans="2:16" ht="15" customHeight="1" x14ac:dyDescent="0.25">
      <c r="B70" s="10"/>
      <c r="C70" s="4"/>
      <c r="D70" s="4"/>
      <c r="E70" s="4"/>
      <c r="F70" s="4"/>
      <c r="G70" s="11"/>
      <c r="P70" s="592"/>
    </row>
    <row r="71" spans="2:16" ht="15" x14ac:dyDescent="0.25">
      <c r="B71" s="595" t="s">
        <v>16</v>
      </c>
      <c r="C71" s="596"/>
      <c r="D71" s="487"/>
      <c r="E71" s="583"/>
      <c r="F71" s="584"/>
      <c r="G71" s="585"/>
      <c r="P71" s="592"/>
    </row>
    <row r="72" spans="2:16" ht="15" customHeight="1" x14ac:dyDescent="0.25">
      <c r="B72" s="10"/>
      <c r="C72" s="4"/>
      <c r="D72" s="4"/>
      <c r="E72" s="4"/>
      <c r="F72" s="4"/>
      <c r="G72" s="11"/>
      <c r="P72" s="592"/>
    </row>
    <row r="73" spans="2:16" ht="15" x14ac:dyDescent="0.25">
      <c r="B73" s="595" t="s">
        <v>16</v>
      </c>
      <c r="C73" s="596"/>
      <c r="D73" s="487"/>
      <c r="E73" s="583"/>
      <c r="F73" s="584"/>
      <c r="G73" s="585"/>
      <c r="P73" s="592"/>
    </row>
    <row r="74" spans="2:16" ht="15" customHeight="1" x14ac:dyDescent="0.25">
      <c r="B74" s="10"/>
      <c r="C74" s="4"/>
      <c r="D74" s="4"/>
      <c r="E74" s="4"/>
      <c r="F74" s="4"/>
      <c r="G74" s="11"/>
      <c r="P74" s="592"/>
    </row>
    <row r="75" spans="2:16" ht="15" x14ac:dyDescent="0.25">
      <c r="B75" s="595" t="s">
        <v>16</v>
      </c>
      <c r="C75" s="605"/>
      <c r="D75" s="487"/>
      <c r="E75" s="583"/>
      <c r="F75" s="606"/>
      <c r="G75" s="607"/>
      <c r="P75" s="592"/>
    </row>
    <row r="76" spans="2:16" ht="15" x14ac:dyDescent="0.25">
      <c r="B76" s="440"/>
      <c r="C76" s="441"/>
      <c r="D76" s="442"/>
      <c r="E76" s="442"/>
      <c r="F76" s="442"/>
      <c r="G76" s="443"/>
      <c r="P76" s="592"/>
    </row>
    <row r="77" spans="2:16" ht="35.4" customHeight="1" x14ac:dyDescent="0.25">
      <c r="B77" s="581" t="s">
        <v>394</v>
      </c>
      <c r="C77" s="581"/>
      <c r="D77" s="581"/>
      <c r="E77" s="581"/>
      <c r="F77" s="8"/>
      <c r="G77" s="8"/>
      <c r="P77" s="592"/>
    </row>
    <row r="78" spans="2:16" ht="15.6" x14ac:dyDescent="0.3">
      <c r="B78" s="552" t="s">
        <v>116</v>
      </c>
      <c r="C78" s="577"/>
      <c r="D78" s="8"/>
      <c r="E78" s="8"/>
      <c r="F78" s="8"/>
      <c r="G78" s="9"/>
      <c r="P78" s="592"/>
    </row>
    <row r="79" spans="2:16" x14ac:dyDescent="0.25">
      <c r="B79" s="571" t="s">
        <v>378</v>
      </c>
      <c r="C79" s="572"/>
      <c r="D79" s="572"/>
      <c r="E79" s="572"/>
      <c r="F79" s="572"/>
      <c r="G79" s="573"/>
      <c r="P79" s="592"/>
    </row>
    <row r="80" spans="2:16" x14ac:dyDescent="0.25">
      <c r="B80" s="10"/>
      <c r="C80" s="4"/>
      <c r="D80" s="4"/>
      <c r="E80" s="4"/>
      <c r="F80" s="4"/>
      <c r="G80" s="11"/>
      <c r="P80" s="592"/>
    </row>
    <row r="81" spans="2:16" ht="18" customHeight="1" x14ac:dyDescent="0.3">
      <c r="B81" s="10"/>
      <c r="C81" s="578" t="s">
        <v>120</v>
      </c>
      <c r="D81" s="578"/>
      <c r="E81" s="579"/>
      <c r="F81" s="114"/>
      <c r="G81" s="11"/>
      <c r="P81" s="592"/>
    </row>
    <row r="82" spans="2:16" x14ac:dyDescent="0.25">
      <c r="B82" s="10"/>
      <c r="C82" s="580" t="s">
        <v>119</v>
      </c>
      <c r="D82" s="580"/>
      <c r="E82" s="580"/>
      <c r="F82" s="580"/>
      <c r="G82" s="113"/>
      <c r="P82" s="592"/>
    </row>
    <row r="83" spans="2:16" ht="15" x14ac:dyDescent="0.25">
      <c r="B83" s="10"/>
      <c r="C83" s="586" t="str">
        <f>IF(D19="Grundschule","Grundschulen",IF(D19="Grund- und Realschule plus","Realschulen plus",IF(D19="Realschule plus","Realschulen plus",IF(D19="Förderschule","Förderschulen",IF(D19="Integrierte Gesamtschule", "Integrierte Gesamtschulen",IF(D19="Gymnasium/Kolleg","Gymnasien",IF(D19="Berufsbildende Schule","Berufsbildende Schulen",IF(D21="Studienseminar GS","Grundschulen",IF(D21="Studienseminar FöS","Förderschulen",IF(D21="Studienseminar RS","Realschulen plus",IF(D21="Studienseminar Gym","Gymnasien",IF(D21="Studienseminar BBS","Berufsbildende Schulen","..."))))))))))))</f>
        <v>...</v>
      </c>
      <c r="D83" s="586"/>
      <c r="E83" s="586"/>
      <c r="F83" s="586"/>
      <c r="G83" s="380"/>
      <c r="H83" s="354"/>
      <c r="I83" s="354"/>
      <c r="J83" s="354"/>
      <c r="P83" s="592"/>
    </row>
    <row r="84" spans="2:16" ht="18" customHeight="1" x14ac:dyDescent="0.25">
      <c r="B84" s="10"/>
      <c r="C84" s="576" t="s">
        <v>117</v>
      </c>
      <c r="D84" s="576"/>
      <c r="E84" s="576"/>
      <c r="F84" s="576"/>
      <c r="G84" s="11"/>
      <c r="P84" s="592"/>
    </row>
    <row r="85" spans="2:16" ht="18" customHeight="1" x14ac:dyDescent="0.25">
      <c r="B85" s="10"/>
      <c r="C85" s="587" t="s">
        <v>118</v>
      </c>
      <c r="D85" s="587"/>
      <c r="E85" s="587"/>
      <c r="F85" s="587"/>
      <c r="G85" s="11"/>
      <c r="P85" s="592"/>
    </row>
    <row r="86" spans="2:16" ht="15" x14ac:dyDescent="0.25">
      <c r="B86" s="115"/>
      <c r="C86" s="116"/>
      <c r="D86" s="116"/>
      <c r="E86" s="116"/>
      <c r="F86" s="12"/>
      <c r="G86" s="13"/>
      <c r="P86" s="592"/>
    </row>
    <row r="87" spans="2:16" ht="15" customHeight="1" x14ac:dyDescent="0.25">
      <c r="B87" s="581"/>
      <c r="C87" s="582"/>
      <c r="D87" s="582"/>
      <c r="E87" s="582"/>
      <c r="P87" s="592"/>
    </row>
    <row r="88" spans="2:16" ht="15.6" x14ac:dyDescent="0.3">
      <c r="B88" s="552" t="s">
        <v>25</v>
      </c>
      <c r="C88" s="577"/>
      <c r="D88" s="8"/>
      <c r="E88" s="8"/>
      <c r="F88" s="8"/>
      <c r="G88" s="9"/>
      <c r="P88" s="413"/>
    </row>
    <row r="89" spans="2:16" x14ac:dyDescent="0.25">
      <c r="B89" s="571"/>
      <c r="C89" s="572"/>
      <c r="D89" s="572"/>
      <c r="E89" s="572"/>
      <c r="F89" s="572"/>
      <c r="G89" s="573"/>
      <c r="P89" s="413"/>
    </row>
    <row r="90" spans="2:16" ht="18" x14ac:dyDescent="0.25">
      <c r="B90" s="10"/>
      <c r="C90" s="589" t="s">
        <v>390</v>
      </c>
      <c r="D90" s="589"/>
      <c r="E90" s="590"/>
      <c r="F90" s="591"/>
      <c r="G90" s="11"/>
      <c r="J90" s="283"/>
      <c r="K90" s="292"/>
      <c r="L90" s="292"/>
      <c r="M90" s="292"/>
      <c r="N90" s="292"/>
      <c r="O90" s="283"/>
      <c r="P90" s="413"/>
    </row>
    <row r="91" spans="2:16" ht="18" x14ac:dyDescent="0.25">
      <c r="B91" s="10"/>
      <c r="C91" s="575" t="str">
        <f>IF(D5&lt;1,"",D5)</f>
        <v/>
      </c>
      <c r="D91" s="575"/>
      <c r="E91" s="575"/>
      <c r="F91" s="575"/>
      <c r="G91" s="11"/>
      <c r="J91" s="283"/>
      <c r="K91" s="291"/>
      <c r="L91" s="291"/>
      <c r="M91" s="291"/>
      <c r="N91" s="291"/>
      <c r="O91" s="283"/>
      <c r="P91" s="413"/>
    </row>
    <row r="92" spans="2:16" ht="15" x14ac:dyDescent="0.25">
      <c r="B92" s="10"/>
      <c r="C92" s="574"/>
      <c r="D92" s="574"/>
      <c r="E92" s="574"/>
      <c r="F92" s="574"/>
      <c r="G92" s="113"/>
      <c r="J92" s="283"/>
      <c r="K92" s="291"/>
      <c r="L92" s="291"/>
      <c r="M92" s="291"/>
      <c r="N92" s="291"/>
      <c r="O92" s="283"/>
      <c r="P92" s="413"/>
    </row>
    <row r="93" spans="2:16" ht="18" x14ac:dyDescent="0.35">
      <c r="B93" s="10"/>
      <c r="C93" s="588" t="str">
        <f>IF(D7&lt;1,"",D7)</f>
        <v/>
      </c>
      <c r="D93" s="588"/>
      <c r="E93" s="588"/>
      <c r="F93" s="588"/>
      <c r="G93" s="113"/>
      <c r="J93" s="291"/>
      <c r="K93" s="291"/>
      <c r="L93" s="291"/>
      <c r="M93" s="291"/>
      <c r="N93" s="283"/>
      <c r="O93" s="283"/>
      <c r="P93" s="413"/>
    </row>
    <row r="94" spans="2:16" ht="18" x14ac:dyDescent="0.35">
      <c r="B94" s="10"/>
      <c r="C94" s="588" t="str">
        <f>IF(D9&lt;1,"",D9)</f>
        <v/>
      </c>
      <c r="D94" s="588"/>
      <c r="E94" s="588"/>
      <c r="F94" s="588"/>
      <c r="G94" s="11"/>
      <c r="P94" s="413"/>
    </row>
    <row r="95" spans="2:16" x14ac:dyDescent="0.25">
      <c r="B95" s="10"/>
      <c r="G95" s="11"/>
      <c r="P95" s="413"/>
    </row>
    <row r="96" spans="2:16" ht="15" x14ac:dyDescent="0.25">
      <c r="B96" s="290"/>
      <c r="C96" s="290"/>
      <c r="D96" s="290"/>
      <c r="E96" s="290"/>
      <c r="F96" s="8"/>
      <c r="G96" s="8"/>
      <c r="P96" s="413"/>
    </row>
    <row r="97" spans="2:16" ht="15.6" x14ac:dyDescent="0.3">
      <c r="B97" s="278" t="s">
        <v>290</v>
      </c>
      <c r="C97" s="279"/>
      <c r="D97" s="8"/>
      <c r="E97" s="8"/>
      <c r="F97" s="8"/>
      <c r="G97" s="9"/>
      <c r="P97" s="413"/>
    </row>
    <row r="98" spans="2:16" x14ac:dyDescent="0.25">
      <c r="B98" s="280"/>
      <c r="C98" s="281"/>
      <c r="D98" s="281"/>
      <c r="E98" s="281"/>
      <c r="F98" s="281"/>
      <c r="G98" s="282"/>
      <c r="P98" s="413"/>
    </row>
    <row r="99" spans="2:16" ht="18" x14ac:dyDescent="0.25">
      <c r="B99" s="10"/>
      <c r="C99" s="535" t="s">
        <v>334</v>
      </c>
      <c r="D99" s="534"/>
      <c r="E99" s="534"/>
      <c r="F99" s="534"/>
      <c r="G99" s="11"/>
      <c r="P99" s="413"/>
    </row>
    <row r="100" spans="2:16" ht="18" x14ac:dyDescent="0.25">
      <c r="B100" s="10"/>
      <c r="C100" s="533" t="s">
        <v>332</v>
      </c>
      <c r="D100" s="534"/>
      <c r="E100" s="534"/>
      <c r="F100" s="534"/>
      <c r="G100" s="11"/>
      <c r="P100" s="413"/>
    </row>
    <row r="101" spans="2:16" ht="18" x14ac:dyDescent="0.25">
      <c r="B101" s="10"/>
      <c r="C101" s="536" t="s">
        <v>489</v>
      </c>
      <c r="D101" s="534"/>
      <c r="E101" s="534"/>
      <c r="F101" s="534"/>
      <c r="G101" s="113"/>
      <c r="P101" s="413"/>
    </row>
    <row r="102" spans="2:16" ht="18" x14ac:dyDescent="0.25">
      <c r="B102" s="10"/>
      <c r="C102" s="536" t="s">
        <v>333</v>
      </c>
      <c r="D102" s="534"/>
      <c r="E102" s="534"/>
      <c r="F102" s="534"/>
      <c r="G102" s="113"/>
      <c r="P102" s="413"/>
    </row>
    <row r="103" spans="2:16" x14ac:dyDescent="0.25">
      <c r="B103" s="10"/>
      <c r="G103" s="11"/>
      <c r="P103" s="413"/>
    </row>
    <row r="104" spans="2:16" x14ac:dyDescent="0.25">
      <c r="B104" s="14"/>
      <c r="C104" s="289"/>
      <c r="D104" s="289"/>
      <c r="E104" s="289"/>
      <c r="F104" s="289"/>
      <c r="G104" s="13"/>
      <c r="P104" s="413"/>
    </row>
    <row r="105" spans="2:16" x14ac:dyDescent="0.25">
      <c r="P105" s="413"/>
    </row>
    <row r="106" spans="2:16" ht="15.6" x14ac:dyDescent="0.3">
      <c r="B106" s="278" t="s">
        <v>289</v>
      </c>
      <c r="C106" s="279"/>
      <c r="D106" s="8"/>
      <c r="E106" s="8"/>
      <c r="F106" s="8"/>
      <c r="G106" s="9"/>
      <c r="P106" s="413"/>
    </row>
    <row r="107" spans="2:16" x14ac:dyDescent="0.25">
      <c r="B107" s="280"/>
      <c r="C107" s="281"/>
      <c r="D107" s="281"/>
      <c r="E107" s="281"/>
      <c r="F107" s="281"/>
      <c r="G107" s="282"/>
      <c r="P107" s="413"/>
    </row>
    <row r="108" spans="2:16" ht="18" x14ac:dyDescent="0.25">
      <c r="B108" s="10"/>
      <c r="C108" s="535" t="s">
        <v>335</v>
      </c>
      <c r="D108" s="534"/>
      <c r="E108" s="534"/>
      <c r="F108" s="534"/>
      <c r="G108" s="11"/>
      <c r="P108" s="413"/>
    </row>
    <row r="109" spans="2:16" ht="18" x14ac:dyDescent="0.25">
      <c r="B109" s="10"/>
      <c r="C109" s="285" t="s">
        <v>332</v>
      </c>
      <c r="D109" s="286"/>
      <c r="E109" s="286"/>
      <c r="F109" s="286"/>
      <c r="G109" s="11"/>
      <c r="P109" s="413"/>
    </row>
    <row r="110" spans="2:16" ht="18" x14ac:dyDescent="0.25">
      <c r="B110" s="10"/>
      <c r="C110" s="536" t="s">
        <v>340</v>
      </c>
      <c r="D110" s="534"/>
      <c r="E110" s="534"/>
      <c r="F110" s="534"/>
      <c r="G110" s="113"/>
      <c r="P110" s="413"/>
    </row>
    <row r="111" spans="2:16" ht="18" x14ac:dyDescent="0.25">
      <c r="B111" s="10"/>
      <c r="C111" s="287" t="s">
        <v>336</v>
      </c>
      <c r="D111" s="288"/>
      <c r="E111" s="288"/>
      <c r="F111" s="288"/>
      <c r="G111" s="113"/>
      <c r="P111" s="413"/>
    </row>
    <row r="112" spans="2:16" x14ac:dyDescent="0.25">
      <c r="B112" s="10"/>
      <c r="G112" s="11"/>
      <c r="P112" s="413"/>
    </row>
    <row r="113" spans="2:16" ht="15" x14ac:dyDescent="0.25">
      <c r="B113" s="14"/>
      <c r="C113" s="116"/>
      <c r="D113" s="116"/>
      <c r="E113" s="116"/>
      <c r="F113" s="116"/>
      <c r="G113" s="13"/>
      <c r="P113" s="413"/>
    </row>
    <row r="114" spans="2:16" x14ac:dyDescent="0.25">
      <c r="P114" s="413"/>
    </row>
    <row r="115" spans="2:16" ht="15.6" x14ac:dyDescent="0.3">
      <c r="B115" s="278" t="s">
        <v>337</v>
      </c>
      <c r="C115" s="279"/>
      <c r="D115" s="8"/>
      <c r="E115" s="8"/>
      <c r="F115" s="8"/>
      <c r="G115" s="9"/>
      <c r="P115" s="413"/>
    </row>
    <row r="116" spans="2:16" x14ac:dyDescent="0.25">
      <c r="B116" s="280"/>
      <c r="C116" s="281"/>
      <c r="D116" s="281"/>
      <c r="E116" s="281"/>
      <c r="F116" s="281"/>
      <c r="G116" s="282"/>
      <c r="P116" s="413"/>
    </row>
    <row r="117" spans="2:16" ht="18" x14ac:dyDescent="0.25">
      <c r="B117" s="10"/>
      <c r="C117" s="535" t="s">
        <v>338</v>
      </c>
      <c r="D117" s="534"/>
      <c r="E117" s="534"/>
      <c r="F117" s="534"/>
      <c r="G117" s="11"/>
      <c r="P117" s="413"/>
    </row>
    <row r="118" spans="2:16" ht="18" x14ac:dyDescent="0.25">
      <c r="B118" s="10"/>
      <c r="C118" s="533" t="s">
        <v>332</v>
      </c>
      <c r="D118" s="534"/>
      <c r="E118" s="534"/>
      <c r="F118" s="534"/>
      <c r="G118" s="11"/>
      <c r="P118" s="413"/>
    </row>
    <row r="119" spans="2:16" ht="18" x14ac:dyDescent="0.25">
      <c r="B119" s="10"/>
      <c r="C119" s="538" t="s">
        <v>339</v>
      </c>
      <c r="D119" s="541"/>
      <c r="E119" s="541"/>
      <c r="F119" s="541"/>
      <c r="G119" s="11"/>
      <c r="P119" s="413"/>
    </row>
    <row r="120" spans="2:16" ht="18" x14ac:dyDescent="0.25">
      <c r="B120" s="10"/>
      <c r="C120" s="287" t="s">
        <v>331</v>
      </c>
      <c r="D120" s="288"/>
      <c r="E120" s="288"/>
      <c r="F120" s="288"/>
      <c r="G120" s="113"/>
      <c r="P120" s="413"/>
    </row>
    <row r="121" spans="2:16" ht="18" x14ac:dyDescent="0.25">
      <c r="B121" s="10"/>
      <c r="C121" s="287" t="s">
        <v>15</v>
      </c>
      <c r="D121" s="288"/>
      <c r="E121" s="288"/>
      <c r="F121" s="288"/>
      <c r="G121" s="113"/>
      <c r="K121" s="298"/>
      <c r="P121" s="413"/>
    </row>
    <row r="122" spans="2:16" ht="15" x14ac:dyDescent="0.25">
      <c r="B122" s="10"/>
      <c r="C122" s="291"/>
      <c r="D122" s="291"/>
      <c r="E122" s="291"/>
      <c r="F122" s="291"/>
      <c r="G122" s="11"/>
      <c r="K122" s="299"/>
      <c r="P122" s="413"/>
    </row>
    <row r="123" spans="2:16" ht="15" x14ac:dyDescent="0.25">
      <c r="B123" s="10"/>
      <c r="C123" s="291"/>
      <c r="D123" s="291"/>
      <c r="E123" s="291"/>
      <c r="F123" s="291"/>
      <c r="G123" s="11"/>
      <c r="K123" s="299"/>
      <c r="P123" s="413"/>
    </row>
    <row r="124" spans="2:16" ht="15" x14ac:dyDescent="0.25">
      <c r="B124" s="290"/>
      <c r="C124" s="290"/>
      <c r="D124" s="290"/>
      <c r="E124" s="290"/>
      <c r="F124" s="8"/>
      <c r="G124" s="8"/>
      <c r="P124" s="413"/>
    </row>
    <row r="125" spans="2:16" ht="15.6" x14ac:dyDescent="0.3">
      <c r="B125" s="293" t="s">
        <v>347</v>
      </c>
      <c r="C125" s="294"/>
      <c r="D125" s="8"/>
      <c r="E125" s="8"/>
      <c r="F125" s="8"/>
      <c r="G125" s="9"/>
    </row>
    <row r="126" spans="2:16" x14ac:dyDescent="0.25">
      <c r="B126" s="295"/>
      <c r="C126" s="296"/>
      <c r="D126" s="296"/>
      <c r="E126" s="296"/>
      <c r="F126" s="296"/>
      <c r="G126" s="297"/>
    </row>
    <row r="127" spans="2:16" ht="18" x14ac:dyDescent="0.25">
      <c r="B127" s="10"/>
      <c r="C127" s="535" t="s">
        <v>344</v>
      </c>
      <c r="D127" s="534"/>
      <c r="E127" s="534"/>
      <c r="F127" s="534"/>
      <c r="G127" s="11"/>
    </row>
    <row r="128" spans="2:16" ht="18" x14ac:dyDescent="0.25">
      <c r="B128" s="10"/>
      <c r="C128" s="533" t="s">
        <v>345</v>
      </c>
      <c r="D128" s="534"/>
      <c r="E128" s="534"/>
      <c r="F128" s="534"/>
      <c r="G128" s="11"/>
    </row>
    <row r="129" spans="2:7" ht="18" x14ac:dyDescent="0.25">
      <c r="B129" s="10"/>
      <c r="C129" s="538" t="s">
        <v>346</v>
      </c>
      <c r="D129" s="541"/>
      <c r="E129" s="541"/>
      <c r="F129" s="541"/>
      <c r="G129" s="11"/>
    </row>
    <row r="130" spans="2:7" ht="18" x14ac:dyDescent="0.25">
      <c r="B130" s="10"/>
      <c r="C130" s="537" t="s">
        <v>342</v>
      </c>
      <c r="D130" s="538"/>
      <c r="E130" s="538"/>
      <c r="F130" s="538"/>
      <c r="G130" s="113"/>
    </row>
    <row r="131" spans="2:7" ht="18" x14ac:dyDescent="0.25">
      <c r="B131" s="10"/>
      <c r="C131" s="539" t="s">
        <v>343</v>
      </c>
      <c r="D131" s="540"/>
      <c r="E131" s="540"/>
      <c r="F131" s="540"/>
      <c r="G131" s="113"/>
    </row>
    <row r="132" spans="2:7" ht="15" x14ac:dyDescent="0.25">
      <c r="B132" s="10"/>
      <c r="C132" s="291"/>
      <c r="D132" s="291"/>
      <c r="E132" s="291"/>
      <c r="F132" s="291"/>
      <c r="G132" s="11"/>
    </row>
    <row r="133" spans="2:7" ht="15" x14ac:dyDescent="0.25">
      <c r="B133" s="14"/>
      <c r="C133" s="116"/>
      <c r="D133" s="116"/>
      <c r="E133" s="116"/>
      <c r="F133" s="116"/>
      <c r="G133" s="13"/>
    </row>
    <row r="135" spans="2:7" ht="15.6" x14ac:dyDescent="0.3">
      <c r="B135" s="427" t="s">
        <v>490</v>
      </c>
      <c r="C135" s="428"/>
      <c r="D135" s="8"/>
      <c r="E135" s="8"/>
      <c r="F135" s="8"/>
      <c r="G135" s="9"/>
    </row>
    <row r="136" spans="2:7" x14ac:dyDescent="0.25">
      <c r="B136" s="429"/>
      <c r="C136" s="430"/>
      <c r="D136" s="430"/>
      <c r="E136" s="430"/>
      <c r="F136" s="430"/>
      <c r="G136" s="431"/>
    </row>
    <row r="137" spans="2:7" ht="18" x14ac:dyDescent="0.25">
      <c r="B137" s="10"/>
      <c r="C137" s="535" t="s">
        <v>491</v>
      </c>
      <c r="D137" s="534"/>
      <c r="E137" s="534"/>
      <c r="F137" s="534"/>
      <c r="G137" s="11"/>
    </row>
    <row r="138" spans="2:7" ht="18" x14ac:dyDescent="0.25">
      <c r="B138" s="10"/>
      <c r="C138" s="533" t="s">
        <v>345</v>
      </c>
      <c r="D138" s="534"/>
      <c r="E138" s="534"/>
      <c r="F138" s="534"/>
      <c r="G138" s="11"/>
    </row>
    <row r="139" spans="2:7" ht="18" x14ac:dyDescent="0.25">
      <c r="B139" s="10"/>
      <c r="C139" s="538" t="s">
        <v>492</v>
      </c>
      <c r="D139" s="541"/>
      <c r="E139" s="541"/>
      <c r="F139" s="541"/>
      <c r="G139" s="11"/>
    </row>
    <row r="140" spans="2:7" ht="18" x14ac:dyDescent="0.25">
      <c r="B140" s="10"/>
      <c r="C140" s="536" t="s">
        <v>340</v>
      </c>
      <c r="D140" s="534"/>
      <c r="E140" s="534"/>
      <c r="F140" s="534"/>
      <c r="G140" s="113"/>
    </row>
    <row r="141" spans="2:7" ht="18" x14ac:dyDescent="0.25">
      <c r="B141" s="10"/>
      <c r="C141" s="536" t="s">
        <v>336</v>
      </c>
      <c r="D141" s="534"/>
      <c r="E141" s="534"/>
      <c r="F141" s="534"/>
      <c r="G141" s="113"/>
    </row>
    <row r="142" spans="2:7" ht="15" x14ac:dyDescent="0.25">
      <c r="B142" s="10"/>
      <c r="C142" s="291"/>
      <c r="D142" s="291"/>
      <c r="E142" s="291"/>
      <c r="F142" s="291"/>
      <c r="G142" s="11"/>
    </row>
    <row r="143" spans="2:7" ht="15" x14ac:dyDescent="0.25">
      <c r="B143" s="14"/>
      <c r="C143" s="116"/>
      <c r="D143" s="116"/>
      <c r="E143" s="116"/>
      <c r="F143" s="116"/>
      <c r="G143" s="13"/>
    </row>
    <row r="145" spans="2:7" ht="15.6" x14ac:dyDescent="0.3">
      <c r="B145" s="434" t="s">
        <v>504</v>
      </c>
      <c r="C145" s="435"/>
      <c r="D145" s="8"/>
      <c r="E145" s="8"/>
      <c r="F145" s="8"/>
      <c r="G145" s="9"/>
    </row>
    <row r="146" spans="2:7" x14ac:dyDescent="0.25">
      <c r="B146" s="436"/>
      <c r="C146" s="437"/>
      <c r="D146" s="437"/>
      <c r="E146" s="437"/>
      <c r="F146" s="437"/>
      <c r="G146" s="438"/>
    </row>
    <row r="147" spans="2:7" ht="18" x14ac:dyDescent="0.25">
      <c r="B147" s="10"/>
      <c r="C147" s="535" t="s">
        <v>505</v>
      </c>
      <c r="D147" s="534"/>
      <c r="E147" s="534"/>
      <c r="F147" s="534"/>
      <c r="G147" s="11"/>
    </row>
    <row r="148" spans="2:7" ht="18" x14ac:dyDescent="0.25">
      <c r="B148" s="10"/>
      <c r="C148" s="533"/>
      <c r="D148" s="534"/>
      <c r="E148" s="534"/>
      <c r="F148" s="534"/>
      <c r="G148" s="11"/>
    </row>
    <row r="149" spans="2:7" ht="18" x14ac:dyDescent="0.25">
      <c r="B149" s="10"/>
      <c r="C149" s="538" t="s">
        <v>506</v>
      </c>
      <c r="D149" s="541"/>
      <c r="E149" s="541"/>
      <c r="F149" s="541"/>
      <c r="G149" s="11"/>
    </row>
    <row r="150" spans="2:7" ht="18" x14ac:dyDescent="0.25">
      <c r="B150" s="10"/>
      <c r="C150" s="536" t="s">
        <v>507</v>
      </c>
      <c r="D150" s="534"/>
      <c r="E150" s="534"/>
      <c r="F150" s="534"/>
      <c r="G150" s="113"/>
    </row>
    <row r="151" spans="2:7" ht="18" x14ac:dyDescent="0.25">
      <c r="B151" s="10"/>
      <c r="C151" s="536" t="s">
        <v>508</v>
      </c>
      <c r="D151" s="534"/>
      <c r="E151" s="534"/>
      <c r="F151" s="534"/>
      <c r="G151" s="113"/>
    </row>
    <row r="152" spans="2:7" ht="15" x14ac:dyDescent="0.25">
      <c r="B152" s="10"/>
      <c r="C152" s="291"/>
      <c r="D152" s="291"/>
      <c r="E152" s="291"/>
      <c r="F152" s="291"/>
      <c r="G152" s="11"/>
    </row>
    <row r="153" spans="2:7" ht="15" x14ac:dyDescent="0.25">
      <c r="B153" s="14"/>
      <c r="C153" s="116"/>
      <c r="D153" s="116"/>
      <c r="E153" s="116"/>
      <c r="F153" s="116"/>
      <c r="G153" s="13"/>
    </row>
  </sheetData>
  <sheetProtection algorithmName="SHA-512" hashValue="NBXDWA1Z3zX78RyOeTs8/QrORmAjAcdW9AnpqywrkuZut9V3lOVjwGUSOuPidhlCo1KyA+328bgobRFfnxjizA==" saltValue="kPPeOuZGRKkMkcbrlJaHuw==" spinCount="100000" sheet="1" objects="1" scenarios="1" selectLockedCells="1" autoFilter="0"/>
  <mergeCells count="79">
    <mergeCell ref="P1:P87"/>
    <mergeCell ref="B77:E77"/>
    <mergeCell ref="D20:G20"/>
    <mergeCell ref="D22:G22"/>
    <mergeCell ref="B71:C71"/>
    <mergeCell ref="E67:G67"/>
    <mergeCell ref="E69:G69"/>
    <mergeCell ref="E71:G71"/>
    <mergeCell ref="B69:C69"/>
    <mergeCell ref="B31:E31"/>
    <mergeCell ref="F31:H31"/>
    <mergeCell ref="E35:G35"/>
    <mergeCell ref="B67:C67"/>
    <mergeCell ref="B75:C75"/>
    <mergeCell ref="E75:G75"/>
    <mergeCell ref="B73:C73"/>
    <mergeCell ref="B56:F56"/>
    <mergeCell ref="C99:F99"/>
    <mergeCell ref="C117:F117"/>
    <mergeCell ref="C101:F101"/>
    <mergeCell ref="C102:F102"/>
    <mergeCell ref="C83:F83"/>
    <mergeCell ref="C85:F85"/>
    <mergeCell ref="C93:F93"/>
    <mergeCell ref="C94:F94"/>
    <mergeCell ref="C90:F90"/>
    <mergeCell ref="B88:C88"/>
    <mergeCell ref="C100:F100"/>
    <mergeCell ref="D19:G19"/>
    <mergeCell ref="D21:G21"/>
    <mergeCell ref="G40:H40"/>
    <mergeCell ref="B89:G89"/>
    <mergeCell ref="C92:F92"/>
    <mergeCell ref="C91:F91"/>
    <mergeCell ref="C84:F84"/>
    <mergeCell ref="B78:C78"/>
    <mergeCell ref="B79:G79"/>
    <mergeCell ref="C81:E81"/>
    <mergeCell ref="C82:F82"/>
    <mergeCell ref="B87:E87"/>
    <mergeCell ref="E73:G73"/>
    <mergeCell ref="B41:F41"/>
    <mergeCell ref="B43:F43"/>
    <mergeCell ref="B54:F54"/>
    <mergeCell ref="J24:O24"/>
    <mergeCell ref="J25:O25"/>
    <mergeCell ref="J27:M27"/>
    <mergeCell ref="B3:D3"/>
    <mergeCell ref="B65:D65"/>
    <mergeCell ref="D5:G5"/>
    <mergeCell ref="D7:G7"/>
    <mergeCell ref="D9:G9"/>
    <mergeCell ref="B25:E25"/>
    <mergeCell ref="B24:D24"/>
    <mergeCell ref="B47:D47"/>
    <mergeCell ref="B45:F45"/>
    <mergeCell ref="B58:F58"/>
    <mergeCell ref="B60:D60"/>
    <mergeCell ref="E11:F11"/>
    <mergeCell ref="E13:F13"/>
    <mergeCell ref="C151:F151"/>
    <mergeCell ref="C147:F147"/>
    <mergeCell ref="C148:F148"/>
    <mergeCell ref="C149:F149"/>
    <mergeCell ref="C150:F150"/>
    <mergeCell ref="C118:F118"/>
    <mergeCell ref="C108:F108"/>
    <mergeCell ref="C141:F141"/>
    <mergeCell ref="C130:F130"/>
    <mergeCell ref="C131:F131"/>
    <mergeCell ref="C119:F119"/>
    <mergeCell ref="C110:F110"/>
    <mergeCell ref="C128:F128"/>
    <mergeCell ref="C129:F129"/>
    <mergeCell ref="C127:F127"/>
    <mergeCell ref="C137:F137"/>
    <mergeCell ref="C138:F138"/>
    <mergeCell ref="C139:F139"/>
    <mergeCell ref="C140:F140"/>
  </mergeCells>
  <dataValidations count="6">
    <dataValidation type="list" allowBlank="1" showErrorMessage="1" prompt="Bitte zuständige ADD Außenstelle auswählen" sqref="E17" xr:uid="{00000000-0002-0000-0300-000000000000}">
      <formula1>"Koblenz, Neustadt, Trier,"</formula1>
    </dataValidation>
    <dataValidation type="list" allowBlank="1" showInputMessage="1" showErrorMessage="1" prompt="Bitte Schulart auswählen damit die zutreffenden Daten für BPR- und HPR-Wahl eingelesen werden." sqref="D19:G19" xr:uid="{00000000-0002-0000-0300-000001000000}">
      <formula1>"Grundschule, Grund- und Realschule plus, Realschule plus, Förderschule, Integrierte Gesamtschule, Gymnasium/Kolleg, Berufsbildende Schule, "</formula1>
    </dataValidation>
    <dataValidation type="list" allowBlank="1" showInputMessage="1" showErrorMessage="1" error="unzulässige Eingabe!" prompt="Bitte Zutreffendes auswählen" sqref="D21:G21" xr:uid="{00000000-0002-0000-0300-000002000000}">
      <formula1>"Studienseminar GS, Studienseminar FÖS, Studienseminar RS, Studienseminar GYM, Studienseminar BBS,"</formula1>
    </dataValidation>
    <dataValidation allowBlank="1" showErrorMessage="1" prompt="Bitte Schulart auswählen. " sqref="C83:F83" xr:uid="{00000000-0002-0000-0300-000004000000}"/>
    <dataValidation type="list" allowBlank="1" showInputMessage="1" showErrorMessage="1" sqref="B25:E25" xr:uid="{00000000-0002-0000-0300-000005000000}">
      <formula1>"Die Stimmabgabe erfolgt an folgendem Tag:, Die Stimmabgabe erfolgt an folgenden Tagen    von:"</formula1>
    </dataValidation>
    <dataValidation type="textLength" operator="equal" allowBlank="1" showInputMessage="1" showErrorMessage="1" error="Schulnummern werden immer 5-stellig eingegeben!" sqref="E15" xr:uid="{00000000-0002-0000-0300-000006000000}">
      <formula1>5</formula1>
    </dataValidation>
  </dataValidations>
  <pageMargins left="0.70866141732283472" right="0.70866141732283472" top="0.78740157480314965" bottom="0.78740157480314965" header="0.31496062992125984" footer="0.31496062992125984"/>
  <pageSetup paperSize="9" scale="53" orientation="portrait" r:id="rId1"/>
  <rowBreaks count="1" manualBreakCount="1">
    <brk id="86" max="8" man="1"/>
  </rowBreaks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5">
    <tabColor theme="3" tint="0.39997558519241921"/>
  </sheetPr>
  <dimension ref="A1:AL130"/>
  <sheetViews>
    <sheetView showGridLines="0" zoomScaleNormal="100" workbookViewId="0">
      <selection activeCell="C15" sqref="C15:O16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652" t="s">
        <v>466</v>
      </c>
    </row>
    <row r="2" spans="1:27" ht="10.199999999999999" customHeight="1" x14ac:dyDescent="0.25">
      <c r="A2" s="262"/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329</v>
      </c>
      <c r="W2" s="530"/>
      <c r="X2" s="530"/>
      <c r="Y2" s="530"/>
      <c r="Z2" s="262"/>
      <c r="AA2" s="1441"/>
    </row>
    <row r="3" spans="1:27" ht="10.199999999999999" customHeight="1" x14ac:dyDescent="0.25">
      <c r="A3" s="262"/>
      <c r="B3" s="663"/>
      <c r="C3" s="664"/>
      <c r="D3" s="262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Z3" s="262"/>
      <c r="AA3" s="1441"/>
    </row>
    <row r="4" spans="1:27" ht="10.199999999999999" customHeight="1" x14ac:dyDescent="0.25">
      <c r="A4" s="262"/>
      <c r="B4" s="1015" t="s">
        <v>18</v>
      </c>
      <c r="C4" s="1015"/>
      <c r="D4" s="1015"/>
      <c r="E4" s="1016" t="s">
        <v>43</v>
      </c>
      <c r="F4" s="590"/>
      <c r="G4" s="590"/>
      <c r="I4" s="1089" t="s">
        <v>435</v>
      </c>
      <c r="J4" s="1090"/>
      <c r="K4" s="1090"/>
      <c r="L4" s="1090"/>
      <c r="M4" s="1090"/>
      <c r="N4" s="1090"/>
      <c r="O4" s="1090"/>
      <c r="P4" s="1090"/>
      <c r="Q4" s="1090"/>
      <c r="R4" s="1090"/>
      <c r="S4" s="1090"/>
      <c r="Z4" s="262"/>
      <c r="AA4" s="1441"/>
    </row>
    <row r="5" spans="1:27" ht="10.199999999999999" customHeight="1" x14ac:dyDescent="0.25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1441"/>
    </row>
    <row r="6" spans="1:27" ht="9.6" customHeight="1" x14ac:dyDescent="0.25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1441"/>
    </row>
    <row r="7" spans="1:27" ht="10.199999999999999" customHeight="1" x14ac:dyDescent="0.3">
      <c r="A7" s="262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1441"/>
    </row>
    <row r="8" spans="1:27" ht="10.199999999999999" customHeight="1" x14ac:dyDescent="0.25">
      <c r="A8" s="262"/>
      <c r="B8" s="1091" t="s">
        <v>330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683"/>
      <c r="R8" s="683"/>
      <c r="S8" s="683"/>
      <c r="T8" s="683"/>
      <c r="U8" s="683"/>
      <c r="V8" s="683"/>
      <c r="W8" s="683"/>
      <c r="X8" s="683"/>
      <c r="Y8" s="683"/>
      <c r="Z8" s="54"/>
      <c r="AA8" s="1441"/>
    </row>
    <row r="9" spans="1:27" ht="10.199999999999999" customHeight="1" x14ac:dyDescent="0.25">
      <c r="A9" s="262"/>
      <c r="B9" s="683"/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55"/>
      <c r="AA9" s="1441"/>
    </row>
    <row r="10" spans="1:27" ht="10.199999999999999" customHeight="1" x14ac:dyDescent="0.25">
      <c r="A10" s="262"/>
      <c r="B10" s="1092" t="s">
        <v>528</v>
      </c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1"/>
      <c r="Z10" s="55"/>
      <c r="AA10" s="1441"/>
    </row>
    <row r="11" spans="1:27" ht="10.199999999999999" customHeight="1" x14ac:dyDescent="0.25">
      <c r="A11" s="262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1"/>
      <c r="Z11" s="56"/>
      <c r="AA11" s="1441"/>
    </row>
    <row r="12" spans="1:27" ht="10.199999999999999" customHeight="1" x14ac:dyDescent="0.25">
      <c r="A12" s="262"/>
      <c r="B12" s="1092"/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1"/>
      <c r="Z12" s="56"/>
      <c r="AA12" s="1441"/>
    </row>
    <row r="13" spans="1:27" ht="10.199999999999999" customHeight="1" x14ac:dyDescent="0.25">
      <c r="A13" s="262"/>
      <c r="B13" s="991"/>
      <c r="C13" s="991"/>
      <c r="D13" s="991"/>
      <c r="E13" s="991"/>
      <c r="F13" s="991"/>
      <c r="G13" s="991"/>
      <c r="H13" s="991"/>
      <c r="I13" s="991"/>
      <c r="J13" s="991"/>
      <c r="K13" s="991"/>
      <c r="L13" s="991"/>
      <c r="M13" s="991"/>
      <c r="N13" s="991"/>
      <c r="O13" s="991"/>
      <c r="P13" s="991"/>
      <c r="Q13" s="991"/>
      <c r="R13" s="991"/>
      <c r="S13" s="991"/>
      <c r="T13" s="991"/>
      <c r="U13" s="991"/>
      <c r="V13" s="991"/>
      <c r="W13" s="991"/>
      <c r="X13" s="991"/>
      <c r="Y13" s="991"/>
      <c r="Z13" s="56"/>
      <c r="AA13" s="1441"/>
    </row>
    <row r="14" spans="1:27" ht="10.199999999999999" customHeight="1" x14ac:dyDescent="0.25">
      <c r="A14" s="262"/>
      <c r="Z14" s="56"/>
      <c r="AA14" s="1441"/>
    </row>
    <row r="15" spans="1:27" ht="10.199999999999999" customHeight="1" x14ac:dyDescent="0.25">
      <c r="A15" s="15"/>
      <c r="B15" s="57"/>
      <c r="C15" s="127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15"/>
      <c r="Q15" s="58"/>
      <c r="R15" s="15"/>
      <c r="S15" s="15"/>
      <c r="T15" s="15"/>
      <c r="U15" s="15"/>
      <c r="V15" s="15"/>
      <c r="W15" s="58"/>
      <c r="X15" s="15"/>
      <c r="Y15" s="15"/>
      <c r="Z15" s="58"/>
      <c r="AA15" s="1441"/>
    </row>
    <row r="16" spans="1:27" ht="10.199999999999999" customHeight="1" x14ac:dyDescent="0.25">
      <c r="A16" s="15"/>
      <c r="B16" s="57"/>
      <c r="C16" s="1053"/>
      <c r="D16" s="1053"/>
      <c r="E16" s="1053"/>
      <c r="F16" s="1053"/>
      <c r="G16" s="1053"/>
      <c r="H16" s="1053"/>
      <c r="I16" s="1053"/>
      <c r="J16" s="1053"/>
      <c r="K16" s="1053"/>
      <c r="L16" s="1053"/>
      <c r="M16" s="1053"/>
      <c r="N16" s="1053"/>
      <c r="O16" s="1053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441"/>
    </row>
    <row r="17" spans="1:29" ht="10.199999999999999" customHeight="1" x14ac:dyDescent="0.25">
      <c r="A17" s="262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441"/>
    </row>
    <row r="18" spans="1:29" ht="10.199999999999999" customHeight="1" x14ac:dyDescent="0.25">
      <c r="A18" s="59"/>
      <c r="B18" s="263"/>
      <c r="C18" s="1009" t="str">
        <f>IF(C15="Gewerkschaft Erziehung und Wissenschaft (GEW)",Dienststellendaten!C100,IF(C15="Verband Bildung und Erziehung (VBE)",Dienststellendaten!C109,IF(C15="An den Bezirkswahlvorstand",Dienststellendaten!C82,IF(C15="Verband Reale Bildung (VRB)",Dienststellendaten!C118,IF(C15="Philologenverband",Dienststellendaten!C128,IF(C15="Verband der LehrerInnen an BBS (VLBS)",Dienststellendaten!C138,""))))))</f>
        <v/>
      </c>
      <c r="D18" s="1442"/>
      <c r="E18" s="1442"/>
      <c r="F18" s="1442"/>
      <c r="G18" s="1442"/>
      <c r="H18" s="1442"/>
      <c r="I18" s="1442"/>
      <c r="J18" s="1442"/>
      <c r="K18" s="1442"/>
      <c r="L18" s="1442"/>
      <c r="M18" s="546"/>
      <c r="N18" s="546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15"/>
      <c r="AA18" s="1441"/>
    </row>
    <row r="19" spans="1:29" ht="10.199999999999999" customHeight="1" x14ac:dyDescent="0.25">
      <c r="A19" s="59"/>
      <c r="B19" s="263"/>
      <c r="C19" s="1010"/>
      <c r="D19" s="1010"/>
      <c r="E19" s="1010"/>
      <c r="F19" s="1010"/>
      <c r="G19" s="1010"/>
      <c r="H19" s="1010"/>
      <c r="I19" s="1010"/>
      <c r="J19" s="1010"/>
      <c r="K19" s="1010"/>
      <c r="L19" s="1010"/>
      <c r="M19" s="1283"/>
      <c r="N19" s="1283"/>
      <c r="O19" s="15"/>
      <c r="P19" s="15"/>
      <c r="Q19" s="15"/>
      <c r="R19" s="58"/>
      <c r="S19" s="15"/>
      <c r="T19" s="15"/>
      <c r="U19" s="15"/>
      <c r="V19" s="15"/>
      <c r="W19" s="15"/>
      <c r="X19" s="58"/>
      <c r="Y19" s="15"/>
      <c r="Z19" s="15"/>
      <c r="AA19" s="1441"/>
    </row>
    <row r="20" spans="1:29" ht="10.199999999999999" customHeight="1" x14ac:dyDescent="0.25">
      <c r="A20" s="59"/>
      <c r="B20" s="277"/>
      <c r="C20" s="277"/>
      <c r="D20" s="277"/>
      <c r="E20" s="277"/>
      <c r="F20" s="78"/>
      <c r="G20" s="274"/>
      <c r="H20" s="274"/>
      <c r="I20" s="274"/>
      <c r="J20" s="274"/>
      <c r="K20" s="277"/>
      <c r="L20" s="277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441"/>
    </row>
    <row r="21" spans="1:29" ht="10.199999999999999" customHeight="1" x14ac:dyDescent="0.25">
      <c r="A21" s="59"/>
      <c r="B21" s="277"/>
      <c r="C21" s="1003" t="str">
        <f>IF(C15="An den Bezirkswahlvorstand",Dienststellendaten!C83,IF(C15="Verband Reale Bildung (VRB)",Dienststellendaten!C119,IF(C15="Philologenverband",Dienststellendaten!C129,IF(C15="An die Schulleitung der/des",Dienststellendaten!D5,IF(C15="Verband der LehrerInnen an BBS (VLBS)",Dienststellendaten!C139,IF(C15="VLW",Dienststellendaten!C149,""))))))</f>
        <v/>
      </c>
      <c r="D21" s="882"/>
      <c r="E21" s="882"/>
      <c r="F21" s="882"/>
      <c r="G21" s="882"/>
      <c r="H21" s="882"/>
      <c r="I21" s="882"/>
      <c r="J21" s="882"/>
      <c r="K21" s="882"/>
      <c r="L21" s="882"/>
      <c r="M21" s="579"/>
      <c r="N21" s="579"/>
      <c r="O21" s="15"/>
      <c r="P21" s="15"/>
      <c r="Q21" s="276"/>
      <c r="R21" s="275"/>
      <c r="S21" s="275"/>
      <c r="T21" s="275"/>
      <c r="U21" s="275"/>
      <c r="V21" s="276"/>
      <c r="W21" s="979"/>
      <c r="X21" s="979"/>
      <c r="Y21" s="979"/>
      <c r="Z21" s="979"/>
      <c r="AA21" s="1441"/>
    </row>
    <row r="22" spans="1:29" ht="10.199999999999999" customHeight="1" x14ac:dyDescent="0.25">
      <c r="A22" s="59"/>
      <c r="B22" s="263"/>
      <c r="C22" s="919"/>
      <c r="D22" s="919"/>
      <c r="E22" s="919"/>
      <c r="F22" s="919"/>
      <c r="G22" s="919"/>
      <c r="H22" s="919"/>
      <c r="I22" s="919"/>
      <c r="J22" s="919"/>
      <c r="K22" s="919"/>
      <c r="L22" s="919"/>
      <c r="M22" s="647"/>
      <c r="N22" s="647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1441"/>
    </row>
    <row r="23" spans="1:29" ht="10.199999999999999" customHeight="1" x14ac:dyDescent="0.25">
      <c r="A23" s="59"/>
      <c r="B23" s="277"/>
      <c r="C23" s="277"/>
      <c r="D23" s="277"/>
      <c r="E23" s="277"/>
      <c r="F23" s="78"/>
      <c r="G23" s="274"/>
      <c r="H23" s="274"/>
      <c r="I23" s="274"/>
      <c r="J23" s="274"/>
      <c r="K23" s="277"/>
      <c r="L23" s="277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441"/>
    </row>
    <row r="24" spans="1:29" ht="10.199999999999999" customHeight="1" x14ac:dyDescent="0.25">
      <c r="A24" s="59"/>
      <c r="B24" s="277"/>
      <c r="C24" s="1009" t="str">
        <f>IF(C15="Gewerkschaft Erziehung und Wissenschaft (GEW)",Dienststellendaten!C101,IF(C15="Verband Bildung und Erziehung (VBE)",Dienststellendaten!C110,IF(C15="An den Bezirkswahlvorstand",Dienststellendaten!C84,IF(C15="Verband Reale Bildung (VRB)",Dienststellendaten!C120,IF(C15="Philologenverband",Dienststellendaten!C130,IF(C15="An die Schulleitung der/des",Dienststellendaten!D7,IF(C15="Verband der LehrerInnen an BBS (VLBS)",Dienststellendaten!C140,IF(C15="VLW",Dienststellendaten!C150,""))))))))</f>
        <v/>
      </c>
      <c r="D24" s="1442"/>
      <c r="E24" s="1442"/>
      <c r="F24" s="1442"/>
      <c r="G24" s="1442"/>
      <c r="H24" s="1442"/>
      <c r="I24" s="1442"/>
      <c r="J24" s="1442"/>
      <c r="K24" s="1442"/>
      <c r="L24" s="1442"/>
      <c r="M24" s="596"/>
      <c r="N24" s="596"/>
      <c r="O24" s="15"/>
      <c r="P24" s="15"/>
      <c r="Q24" s="276"/>
      <c r="R24" s="275"/>
      <c r="S24" s="275"/>
      <c r="T24" s="275"/>
      <c r="U24" s="275"/>
      <c r="V24" s="276"/>
      <c r="W24" s="979"/>
      <c r="X24" s="979"/>
      <c r="Y24" s="979"/>
      <c r="Z24" s="979"/>
      <c r="AA24" s="1441"/>
    </row>
    <row r="25" spans="1:29" ht="10.199999999999999" customHeight="1" x14ac:dyDescent="0.25">
      <c r="A25" s="59"/>
      <c r="B25" s="277"/>
      <c r="C25" s="867"/>
      <c r="D25" s="867"/>
      <c r="E25" s="867"/>
      <c r="F25" s="867"/>
      <c r="G25" s="867"/>
      <c r="H25" s="867"/>
      <c r="I25" s="867"/>
      <c r="J25" s="867"/>
      <c r="K25" s="867"/>
      <c r="L25" s="867"/>
      <c r="M25" s="627"/>
      <c r="N25" s="62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1441"/>
    </row>
    <row r="26" spans="1:29" ht="10.199999999999999" customHeight="1" x14ac:dyDescent="0.25">
      <c r="A26" s="59"/>
      <c r="B26" s="263"/>
      <c r="C26" s="263"/>
      <c r="D26" s="263"/>
      <c r="E26" s="263"/>
      <c r="F26" s="256"/>
      <c r="G26" s="263"/>
      <c r="H26" s="263"/>
      <c r="I26" s="263"/>
      <c r="J26" s="263"/>
      <c r="K26" s="263"/>
      <c r="L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1441"/>
    </row>
    <row r="27" spans="1:29" ht="10.199999999999999" customHeight="1" x14ac:dyDescent="0.25">
      <c r="A27" s="59"/>
      <c r="B27" s="263"/>
      <c r="C27" s="1009" t="str">
        <f>IF(C15="Gewerkschaft Erziehung und Wissenschaft (GEW)",Dienststellendaten!C102,IF(C15="Verband Bildung und Erziehung (VBE)",Dienststellendaten!C111,IF(C15="An den Bezirkswahlvorstand",Dienststellendaten!C85,IF(C15="Verband Reale Bildung (VRB)",Dienststellendaten!C121,IF(C15="Philologenverband",Dienststellendaten!C131,IF(C15="An die Schulleitung der/des",Dienststellendaten!D9,IF(C15="Verband der LehrerInnen an BBS (VLBS)",Dienststellendaten!C141,IF(C15="VLW",Dienststellendaten!C151,""))))))))</f>
        <v/>
      </c>
      <c r="D27" s="1442"/>
      <c r="E27" s="1442"/>
      <c r="F27" s="1442"/>
      <c r="G27" s="1442"/>
      <c r="H27" s="1442"/>
      <c r="I27" s="1442"/>
      <c r="J27" s="1442"/>
      <c r="K27" s="1442"/>
      <c r="L27" s="1442"/>
      <c r="M27" s="596"/>
      <c r="N27" s="596"/>
      <c r="P27" s="575" t="str">
        <f>IF(Dienststellendaten!D9&lt;1,"",Dienststellendaten!D9)</f>
        <v/>
      </c>
      <c r="Q27" s="510"/>
      <c r="R27" s="510"/>
      <c r="S27" s="510"/>
      <c r="T27" s="510"/>
      <c r="U27" s="510"/>
      <c r="V27" s="510"/>
      <c r="W27" s="510"/>
      <c r="X27" s="949">
        <f ca="1">TODAY()</f>
        <v>44238</v>
      </c>
      <c r="Y27" s="685"/>
      <c r="Z27" s="685"/>
      <c r="AA27" s="1441"/>
    </row>
    <row r="28" spans="1:29" ht="10.199999999999999" customHeight="1" x14ac:dyDescent="0.25">
      <c r="A28" s="59"/>
      <c r="B28" s="263"/>
      <c r="C28" s="867"/>
      <c r="D28" s="867"/>
      <c r="E28" s="867"/>
      <c r="F28" s="867"/>
      <c r="G28" s="867"/>
      <c r="H28" s="867"/>
      <c r="I28" s="867"/>
      <c r="J28" s="867"/>
      <c r="K28" s="867"/>
      <c r="L28" s="867"/>
      <c r="M28" s="627"/>
      <c r="N28" s="627"/>
      <c r="O28" s="355"/>
      <c r="P28" s="1283"/>
      <c r="Q28" s="1283"/>
      <c r="R28" s="1283"/>
      <c r="S28" s="1283"/>
      <c r="T28" s="1283"/>
      <c r="U28" s="1283"/>
      <c r="V28" s="1283"/>
      <c r="W28" s="1283"/>
      <c r="X28" s="986"/>
      <c r="Y28" s="986"/>
      <c r="Z28" s="986"/>
      <c r="AA28" s="1441"/>
    </row>
    <row r="29" spans="1:29" ht="10.199999999999999" customHeight="1" x14ac:dyDescent="0.25">
      <c r="A29" s="59"/>
      <c r="B29" s="263"/>
      <c r="C29" s="263"/>
      <c r="D29" s="263"/>
      <c r="E29" s="263"/>
      <c r="F29" s="119"/>
      <c r="G29" s="119"/>
      <c r="H29" s="119"/>
      <c r="I29" s="263"/>
      <c r="J29" s="263"/>
      <c r="K29" s="263"/>
      <c r="L29" s="263"/>
      <c r="O29" s="263"/>
      <c r="P29" s="263"/>
      <c r="Q29" s="979" t="s">
        <v>121</v>
      </c>
      <c r="R29" s="590"/>
      <c r="S29" s="590"/>
      <c r="T29" s="590"/>
      <c r="U29" s="590"/>
      <c r="V29" s="258"/>
      <c r="X29" s="996" t="s">
        <v>122</v>
      </c>
      <c r="Y29" s="978"/>
      <c r="Z29" s="978"/>
      <c r="AA29" s="1441"/>
    </row>
    <row r="30" spans="1:29" ht="10.199999999999999" customHeight="1" x14ac:dyDescent="0.25">
      <c r="A30" s="59"/>
      <c r="B30" s="263"/>
      <c r="C30" s="263"/>
      <c r="D30" s="263"/>
      <c r="E30" s="263"/>
      <c r="F30" s="119"/>
      <c r="G30" s="119"/>
      <c r="H30" s="119"/>
      <c r="I30" s="119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1441"/>
    </row>
    <row r="31" spans="1:29" ht="10.199999999999999" customHeight="1" x14ac:dyDescent="0.25">
      <c r="A31" s="59"/>
      <c r="B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1441"/>
      <c r="AB31" s="253"/>
      <c r="AC31" s="253"/>
    </row>
    <row r="32" spans="1:29" ht="10.199999999999999" customHeight="1" x14ac:dyDescent="0.25">
      <c r="A32" s="59"/>
      <c r="B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1441"/>
    </row>
    <row r="33" spans="1:27" ht="10.199999999999999" customHeight="1" x14ac:dyDescent="0.25">
      <c r="A33" s="59"/>
      <c r="B33" s="263"/>
      <c r="M33" s="61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1441"/>
    </row>
    <row r="34" spans="1:27" ht="10.199999999999999" customHeight="1" x14ac:dyDescent="0.25">
      <c r="A34" s="59"/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1441"/>
    </row>
    <row r="35" spans="1:27" ht="10.199999999999999" customHeight="1" x14ac:dyDescent="0.25">
      <c r="A35" s="59"/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61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15"/>
      <c r="AA35" s="1441"/>
    </row>
    <row r="36" spans="1:27" ht="10.199999999999999" customHeight="1" x14ac:dyDescent="0.25">
      <c r="A36" s="59"/>
      <c r="B36" s="263"/>
      <c r="C36" s="696" t="str">
        <f>IF(C15="An die Schulleitung der/des","Sehr geehrte Schulleitung,", IF(C15="An die Seminarleitung","Sehr geehrte Seminarleitung,","Sehr geehrte Kolleginnen und Kollegen,"))</f>
        <v>Sehr geehrte Kolleginnen und Kollegen,</v>
      </c>
      <c r="D36" s="693"/>
      <c r="E36" s="693"/>
      <c r="F36" s="693"/>
      <c r="G36" s="693"/>
      <c r="H36" s="693"/>
      <c r="I36" s="693"/>
      <c r="J36" s="510"/>
      <c r="K36" s="510"/>
      <c r="L36" s="510"/>
      <c r="M36" s="510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15"/>
      <c r="AA36" s="1441"/>
    </row>
    <row r="37" spans="1:27" ht="10.199999999999999" customHeight="1" x14ac:dyDescent="0.25">
      <c r="A37" s="59"/>
      <c r="B37" s="268"/>
      <c r="C37" s="696"/>
      <c r="D37" s="693"/>
      <c r="E37" s="693"/>
      <c r="F37" s="693"/>
      <c r="G37" s="693"/>
      <c r="H37" s="693"/>
      <c r="I37" s="693"/>
      <c r="J37" s="510"/>
      <c r="K37" s="510"/>
      <c r="L37" s="510"/>
      <c r="M37" s="510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15"/>
      <c r="AA37" s="1441"/>
    </row>
    <row r="38" spans="1:27" ht="10.199999999999999" customHeight="1" x14ac:dyDescent="0.25">
      <c r="A38" s="59"/>
      <c r="B38" s="263"/>
      <c r="C38" s="693"/>
      <c r="D38" s="693"/>
      <c r="E38" s="693"/>
      <c r="F38" s="693"/>
      <c r="G38" s="693"/>
      <c r="H38" s="693"/>
      <c r="I38" s="693"/>
      <c r="J38" s="510"/>
      <c r="K38" s="510"/>
      <c r="L38" s="510"/>
      <c r="M38" s="510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15"/>
      <c r="AA38" s="1441"/>
    </row>
    <row r="39" spans="1:27" ht="10.199999999999999" customHeight="1" x14ac:dyDescent="0.25">
      <c r="A39" s="59"/>
      <c r="B39" s="268"/>
      <c r="C39" s="267"/>
      <c r="D39" s="267"/>
      <c r="E39" s="267"/>
      <c r="F39" s="267"/>
      <c r="G39" s="267"/>
      <c r="H39" s="267"/>
      <c r="I39" s="267"/>
      <c r="J39" s="266"/>
      <c r="K39" s="266"/>
      <c r="L39" s="266"/>
      <c r="M39" s="266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15"/>
      <c r="AA39" s="1441"/>
    </row>
    <row r="40" spans="1:27" ht="10.199999999999999" customHeight="1" x14ac:dyDescent="0.25">
      <c r="A40" s="59"/>
      <c r="B40" s="268"/>
      <c r="C40" s="267"/>
      <c r="D40" s="267"/>
      <c r="E40" s="267"/>
      <c r="F40" s="267"/>
      <c r="G40" s="267"/>
      <c r="H40" s="267"/>
      <c r="I40" s="267"/>
      <c r="J40" s="266"/>
      <c r="K40" s="266"/>
      <c r="L40" s="266"/>
      <c r="M40" s="266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15"/>
      <c r="AA40" s="1441"/>
    </row>
    <row r="41" spans="1:27" ht="10.199999999999999" customHeight="1" x14ac:dyDescent="0.25">
      <c r="A41" s="59"/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15"/>
      <c r="AA41" s="1441"/>
    </row>
    <row r="42" spans="1:27" ht="10.199999999999999" customHeight="1" x14ac:dyDescent="0.25">
      <c r="A42" s="59"/>
      <c r="B42" s="263"/>
      <c r="C42" s="696" t="s">
        <v>436</v>
      </c>
      <c r="D42" s="510"/>
      <c r="E42" s="510"/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  <c r="Q42" s="510"/>
      <c r="R42" s="510"/>
      <c r="S42" s="510"/>
      <c r="T42" s="510"/>
      <c r="U42" s="510"/>
      <c r="V42" s="510"/>
      <c r="W42" s="510"/>
      <c r="X42" s="510"/>
      <c r="Y42" s="510"/>
      <c r="Z42" s="15"/>
      <c r="AA42" s="1441"/>
    </row>
    <row r="43" spans="1:27" ht="10.199999999999999" customHeight="1" x14ac:dyDescent="0.25">
      <c r="A43" s="59"/>
      <c r="B43" s="263"/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510"/>
      <c r="R43" s="510"/>
      <c r="S43" s="510"/>
      <c r="T43" s="510"/>
      <c r="U43" s="510"/>
      <c r="V43" s="510"/>
      <c r="W43" s="510"/>
      <c r="X43" s="510"/>
      <c r="Y43" s="510"/>
      <c r="Z43" s="15"/>
      <c r="AA43" s="1441"/>
    </row>
    <row r="44" spans="1:27" ht="10.199999999999999" customHeight="1" x14ac:dyDescent="0.25">
      <c r="A44" s="59"/>
      <c r="B44" s="263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15"/>
      <c r="AA44" s="1441"/>
    </row>
    <row r="45" spans="1:27" ht="10.199999999999999" customHeight="1" x14ac:dyDescent="0.35">
      <c r="A45" s="59"/>
      <c r="B45" s="263"/>
      <c r="C45" s="696" t="s">
        <v>451</v>
      </c>
      <c r="D45" s="510"/>
      <c r="E45" s="510"/>
      <c r="F45" s="510"/>
      <c r="G45" s="510"/>
      <c r="H45" s="510"/>
      <c r="I45" s="873" t="str">
        <f>IF(C15="An den Bezirkswahlvorstand","Wahlniederschriften","Wahlniederschrift")</f>
        <v>Wahlniederschrift</v>
      </c>
      <c r="J45" s="685"/>
      <c r="K45" s="685"/>
      <c r="L45" s="685"/>
      <c r="M45" s="685"/>
      <c r="N45" s="693" t="s">
        <v>459</v>
      </c>
      <c r="O45" s="510"/>
      <c r="P45" s="510"/>
      <c r="Q45" s="510"/>
      <c r="R45" s="510"/>
      <c r="S45" s="510"/>
      <c r="T45" s="510"/>
      <c r="U45" s="510"/>
      <c r="V45" s="510"/>
      <c r="W45" s="503"/>
      <c r="X45" s="419"/>
      <c r="Y45" s="15"/>
      <c r="Z45" s="15"/>
      <c r="AA45" s="1441"/>
    </row>
    <row r="46" spans="1:27" ht="10.199999999999999" customHeight="1" x14ac:dyDescent="0.35">
      <c r="A46" s="59"/>
      <c r="B46" s="263"/>
      <c r="C46" s="510"/>
      <c r="D46" s="510"/>
      <c r="E46" s="510"/>
      <c r="F46" s="510"/>
      <c r="G46" s="510"/>
      <c r="H46" s="510"/>
      <c r="I46" s="685"/>
      <c r="J46" s="685"/>
      <c r="K46" s="685"/>
      <c r="L46" s="685"/>
      <c r="M46" s="685"/>
      <c r="N46" s="510"/>
      <c r="O46" s="510"/>
      <c r="P46" s="510"/>
      <c r="Q46" s="510"/>
      <c r="R46" s="510"/>
      <c r="S46" s="510"/>
      <c r="T46" s="510"/>
      <c r="U46" s="510"/>
      <c r="V46" s="510"/>
      <c r="W46" s="503"/>
      <c r="X46" s="419"/>
      <c r="Y46" s="15"/>
      <c r="Z46" s="15"/>
      <c r="AA46" s="1441"/>
    </row>
    <row r="47" spans="1:27" ht="10.199999999999999" customHeight="1" x14ac:dyDescent="0.25">
      <c r="A47" s="59"/>
      <c r="B47" s="263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15"/>
      <c r="Z47" s="15"/>
      <c r="AA47" s="1441"/>
    </row>
    <row r="48" spans="1:27" ht="10.199999999999999" customHeight="1" x14ac:dyDescent="0.25">
      <c r="A48" s="59"/>
      <c r="B48" s="263"/>
      <c r="C48" s="721" t="str">
        <f>IF(C15="An den Bezirkswahlvorstand","Örtlichen Personalrat und den Teilergebnissen zum Bezirks- und Hauptpersonalrat.","Örtlichen Personalrat!")</f>
        <v>Örtlichen Personalrat!</v>
      </c>
      <c r="D48" s="503"/>
      <c r="E48" s="503"/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03"/>
      <c r="W48" s="503"/>
      <c r="X48" s="503"/>
      <c r="Y48" s="503"/>
      <c r="Z48" s="15"/>
      <c r="AA48" s="1441"/>
    </row>
    <row r="49" spans="1:27" ht="10.199999999999999" customHeight="1" x14ac:dyDescent="0.25">
      <c r="A49" s="59"/>
      <c r="B49" s="263"/>
      <c r="C49" s="503"/>
      <c r="D49" s="503"/>
      <c r="E49" s="503"/>
      <c r="F49" s="503"/>
      <c r="G49" s="503"/>
      <c r="H49" s="503"/>
      <c r="I49" s="503"/>
      <c r="J49" s="503"/>
      <c r="K49" s="503"/>
      <c r="L49" s="503"/>
      <c r="M49" s="503"/>
      <c r="N49" s="503"/>
      <c r="O49" s="503"/>
      <c r="P49" s="503"/>
      <c r="Q49" s="503"/>
      <c r="R49" s="503"/>
      <c r="S49" s="503"/>
      <c r="T49" s="503"/>
      <c r="U49" s="503"/>
      <c r="V49" s="503"/>
      <c r="W49" s="503"/>
      <c r="X49" s="503"/>
      <c r="Y49" s="503"/>
      <c r="Z49" s="15"/>
      <c r="AA49" s="1441"/>
    </row>
    <row r="50" spans="1:27" ht="10.199999999999999" customHeight="1" x14ac:dyDescent="0.25">
      <c r="A50" s="59"/>
      <c r="B50" s="263"/>
      <c r="C50" s="263"/>
      <c r="Y50" s="249"/>
      <c r="Z50" s="249"/>
      <c r="AA50" s="1441"/>
    </row>
    <row r="51" spans="1:27" ht="10.199999999999999" customHeight="1" x14ac:dyDescent="0.25">
      <c r="A51" s="59"/>
      <c r="B51" s="263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49"/>
      <c r="AA51" s="1441"/>
    </row>
    <row r="52" spans="1:27" ht="9.6" customHeight="1" x14ac:dyDescent="0.25">
      <c r="A52" s="59"/>
      <c r="B52" s="263"/>
      <c r="C52" s="250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15"/>
      <c r="AA52" s="1441"/>
    </row>
    <row r="53" spans="1:27" ht="10.199999999999999" customHeight="1" x14ac:dyDescent="0.25">
      <c r="A53" s="59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15"/>
      <c r="AA53" s="1441"/>
    </row>
    <row r="54" spans="1:27" ht="10.199999999999999" customHeight="1" x14ac:dyDescent="0.25">
      <c r="A54" s="59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15"/>
      <c r="AA54" s="1441"/>
    </row>
    <row r="55" spans="1:27" ht="10.199999999999999" customHeight="1" x14ac:dyDescent="0.25">
      <c r="A55" s="59"/>
      <c r="B55" s="263"/>
      <c r="C55" s="263"/>
      <c r="D55" s="246"/>
      <c r="E55" s="250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15"/>
      <c r="AA55" s="1441"/>
    </row>
    <row r="56" spans="1:27" ht="10.199999999999999" customHeight="1" x14ac:dyDescent="0.25">
      <c r="A56" s="59"/>
      <c r="B56" s="263"/>
      <c r="C56" s="263"/>
      <c r="D56" s="246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15"/>
      <c r="AA56" s="1441"/>
    </row>
    <row r="57" spans="1:27" ht="10.199999999999999" customHeight="1" x14ac:dyDescent="0.25">
      <c r="A57" s="59"/>
      <c r="B57" s="263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15"/>
      <c r="AA57" s="1441"/>
    </row>
    <row r="58" spans="1:27" ht="10.199999999999999" customHeight="1" x14ac:dyDescent="0.25">
      <c r="A58" s="59"/>
      <c r="B58" s="263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15"/>
      <c r="AA58" s="1441"/>
    </row>
    <row r="59" spans="1:27" ht="10.199999999999999" customHeight="1" x14ac:dyDescent="0.25">
      <c r="A59" s="59"/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15"/>
      <c r="AA59" s="1441"/>
    </row>
    <row r="60" spans="1:27" ht="10.199999999999999" customHeight="1" x14ac:dyDescent="0.25">
      <c r="A60" s="59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15"/>
      <c r="AA60" s="1441"/>
    </row>
    <row r="61" spans="1:27" ht="10.199999999999999" customHeight="1" x14ac:dyDescent="0.25">
      <c r="A61" s="59"/>
      <c r="B61" s="261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15"/>
      <c r="AA61" s="1441"/>
    </row>
    <row r="62" spans="1:27" ht="10.199999999999999" customHeight="1" x14ac:dyDescent="0.25">
      <c r="A62" s="59"/>
      <c r="B62" s="261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15"/>
      <c r="AA62" s="1441"/>
    </row>
    <row r="63" spans="1:27" ht="10.199999999999999" customHeight="1" x14ac:dyDescent="0.25">
      <c r="A63" s="59"/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61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15"/>
      <c r="AA63" s="1441"/>
    </row>
    <row r="64" spans="1:27" ht="10.199999999999999" customHeight="1" x14ac:dyDescent="0.25">
      <c r="A64" s="59"/>
      <c r="B64" s="263"/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15"/>
      <c r="AA64" s="1441"/>
    </row>
    <row r="65" spans="1:38" ht="10.199999999999999" customHeight="1" x14ac:dyDescent="0.25">
      <c r="A65" s="59"/>
      <c r="B65" s="263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15"/>
      <c r="AA65" s="1441"/>
    </row>
    <row r="66" spans="1:38" ht="10.199999999999999" customHeight="1" x14ac:dyDescent="0.25">
      <c r="A66" s="59"/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15"/>
      <c r="AA66" s="1441"/>
    </row>
    <row r="67" spans="1:38" ht="10.199999999999999" customHeight="1" x14ac:dyDescent="0.25">
      <c r="A67" s="59"/>
      <c r="B67" s="263"/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15"/>
      <c r="AA67" s="1441"/>
    </row>
    <row r="68" spans="1:38" ht="10.199999999999999" customHeight="1" x14ac:dyDescent="0.25">
      <c r="A68" s="59"/>
      <c r="B68" s="263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15"/>
      <c r="AA68" s="1441"/>
    </row>
    <row r="69" spans="1:38" ht="10.199999999999999" customHeight="1" x14ac:dyDescent="0.25">
      <c r="A69" s="262"/>
      <c r="B69" s="262"/>
      <c r="C69" s="263"/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3"/>
      <c r="Q69" s="263"/>
      <c r="R69" s="263"/>
      <c r="S69" s="263"/>
      <c r="T69" s="263"/>
      <c r="U69" s="263"/>
      <c r="V69" s="263"/>
      <c r="W69" s="263"/>
      <c r="X69" s="263"/>
      <c r="Y69" s="262"/>
      <c r="Z69" s="262"/>
      <c r="AA69" s="1441"/>
    </row>
    <row r="70" spans="1:38" ht="10.199999999999999" customHeight="1" x14ac:dyDescent="0.25">
      <c r="A70" s="262"/>
      <c r="B70" s="262"/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62"/>
      <c r="O70" s="62"/>
      <c r="P70" s="262"/>
      <c r="Q70" s="262"/>
      <c r="R70" s="262"/>
      <c r="S70" s="262"/>
      <c r="T70" s="262"/>
      <c r="U70" s="262"/>
      <c r="V70" s="262"/>
      <c r="W70" s="262"/>
      <c r="X70" s="262"/>
      <c r="Y70" s="262"/>
      <c r="AA70" s="1441"/>
    </row>
    <row r="71" spans="1:38" ht="10.199999999999999" customHeight="1" x14ac:dyDescent="0.25">
      <c r="A71" s="262"/>
      <c r="B71" s="25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2"/>
      <c r="AA71" s="1441"/>
    </row>
    <row r="72" spans="1:38" ht="10.199999999999999" customHeight="1" x14ac:dyDescent="0.25">
      <c r="A72" s="262"/>
      <c r="B72" s="262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1441"/>
    </row>
    <row r="73" spans="1:38" ht="10.199999999999999" customHeight="1" x14ac:dyDescent="0.25">
      <c r="A73" s="262"/>
      <c r="B73" s="262"/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1441"/>
    </row>
    <row r="74" spans="1:38" ht="10.199999999999999" customHeight="1" x14ac:dyDescent="0.25">
      <c r="A74" s="262"/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1441"/>
    </row>
    <row r="75" spans="1:38" ht="10.199999999999999" customHeight="1" x14ac:dyDescent="0.25">
      <c r="A75" s="262"/>
      <c r="B75" s="262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262"/>
      <c r="Z75" s="262"/>
      <c r="AA75" s="1441"/>
    </row>
    <row r="76" spans="1:38" ht="10.199999999999999" customHeight="1" x14ac:dyDescent="0.25">
      <c r="A76" s="262"/>
      <c r="B76" s="26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262"/>
      <c r="N76" s="62"/>
      <c r="O76" s="62"/>
      <c r="P76" s="262"/>
      <c r="Q76" s="64"/>
      <c r="R76" s="64"/>
      <c r="S76" s="262"/>
      <c r="T76" s="262"/>
      <c r="U76" s="262"/>
      <c r="V76" s="262"/>
      <c r="W76" s="262"/>
      <c r="X76" s="262"/>
      <c r="Y76" s="262"/>
      <c r="Z76" s="262"/>
      <c r="AA76" s="1441"/>
    </row>
    <row r="77" spans="1:38" ht="10.199999999999999" customHeight="1" x14ac:dyDescent="0.25">
      <c r="A77" s="262"/>
      <c r="B77" s="2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262"/>
      <c r="N77" s="62"/>
      <c r="O77" s="62"/>
      <c r="P77" s="262"/>
      <c r="Q77" s="64"/>
      <c r="R77" s="64"/>
      <c r="S77" s="262"/>
      <c r="T77" s="262"/>
      <c r="U77" s="262"/>
      <c r="V77" s="262"/>
      <c r="W77" s="262"/>
      <c r="X77" s="262"/>
      <c r="Y77" s="262"/>
      <c r="Z77" s="262"/>
      <c r="AA77" s="1441"/>
    </row>
    <row r="78" spans="1:38" ht="10.199999999999999" customHeight="1" x14ac:dyDescent="0.25">
      <c r="A78" s="262"/>
      <c r="B78" s="63"/>
      <c r="C78" s="696" t="s">
        <v>83</v>
      </c>
      <c r="D78" s="693"/>
      <c r="E78" s="693"/>
      <c r="F78" s="693"/>
      <c r="G78" s="693"/>
      <c r="H78" s="693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62"/>
      <c r="W78" s="262"/>
      <c r="X78" s="262"/>
      <c r="Y78" s="262"/>
      <c r="Z78" s="262"/>
      <c r="AA78" s="1441"/>
    </row>
    <row r="79" spans="1:38" ht="10.199999999999999" customHeight="1" x14ac:dyDescent="0.25">
      <c r="A79" s="262"/>
      <c r="B79" s="63"/>
      <c r="C79" s="693"/>
      <c r="D79" s="693"/>
      <c r="E79" s="693"/>
      <c r="F79" s="693"/>
      <c r="G79" s="693"/>
      <c r="H79" s="693"/>
      <c r="I79" s="63"/>
      <c r="J79" s="63"/>
      <c r="K79" s="63"/>
      <c r="L79" s="63"/>
      <c r="M79" s="262"/>
      <c r="N79" s="62"/>
      <c r="O79" s="62"/>
      <c r="P79" s="262"/>
      <c r="Q79" s="64"/>
      <c r="R79" s="64"/>
      <c r="S79" s="262"/>
      <c r="T79" s="262"/>
      <c r="U79" s="262"/>
      <c r="V79" s="262"/>
      <c r="W79" s="262"/>
      <c r="X79" s="262"/>
      <c r="Y79" s="262"/>
      <c r="Z79" s="262"/>
      <c r="AA79" s="1441"/>
    </row>
    <row r="80" spans="1:38" ht="10.199999999999999" customHeight="1" x14ac:dyDescent="0.25">
      <c r="A80" s="262"/>
      <c r="B80" s="2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262"/>
      <c r="N80" s="62"/>
      <c r="O80" s="62"/>
      <c r="P80" s="262"/>
      <c r="Q80" s="64"/>
      <c r="R80" s="64"/>
      <c r="S80" s="262"/>
      <c r="T80" s="262"/>
      <c r="U80" s="262"/>
      <c r="V80" s="262"/>
      <c r="W80" s="262"/>
      <c r="X80" s="262"/>
      <c r="Y80" s="262"/>
      <c r="Z80" s="262"/>
      <c r="AA80" s="1441"/>
      <c r="AB80" s="3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10.199999999999999" customHeight="1" x14ac:dyDescent="0.25">
      <c r="A81" s="262"/>
      <c r="B81" s="63"/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62"/>
      <c r="W81" s="262"/>
      <c r="X81" s="262"/>
      <c r="Y81" s="262"/>
      <c r="Z81" s="262"/>
      <c r="AA81" s="1441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10.199999999999999" customHeight="1" x14ac:dyDescent="0.25">
      <c r="A82" s="262"/>
      <c r="B82" s="63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66"/>
      <c r="S82" s="15"/>
      <c r="T82" s="15"/>
      <c r="U82" s="65"/>
      <c r="V82" s="65"/>
      <c r="W82" s="263"/>
      <c r="X82" s="263"/>
      <c r="Y82" s="263"/>
      <c r="Z82" s="262"/>
      <c r="AA82" s="1441"/>
      <c r="AB82" s="596"/>
      <c r="AC82" s="596"/>
      <c r="AD82" s="33"/>
      <c r="AE82" s="4"/>
      <c r="AF82" s="244"/>
      <c r="AG82" s="244"/>
      <c r="AH82" s="244"/>
      <c r="AI82" s="244"/>
      <c r="AJ82" s="4"/>
      <c r="AK82" s="4"/>
      <c r="AL82" s="4"/>
    </row>
    <row r="83" spans="1:38" ht="10.199999999999999" customHeight="1" x14ac:dyDescent="0.25">
      <c r="A83" s="262"/>
      <c r="B83" s="262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15"/>
      <c r="S83" s="15"/>
      <c r="T83" s="15"/>
      <c r="U83" s="65"/>
      <c r="V83" s="263"/>
      <c r="W83" s="263"/>
      <c r="X83" s="263"/>
      <c r="Y83" s="263"/>
      <c r="Z83" s="262"/>
      <c r="AA83" s="1441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0.199999999999999" customHeight="1" x14ac:dyDescent="0.25">
      <c r="A84" s="262"/>
      <c r="B84" s="65"/>
      <c r="C84" s="596"/>
      <c r="D84" s="596"/>
      <c r="E84" s="596"/>
      <c r="F84" s="596"/>
      <c r="G84" s="596"/>
      <c r="H84" s="596"/>
      <c r="K84" s="596"/>
      <c r="L84" s="596"/>
      <c r="M84" s="596"/>
      <c r="N84" s="596"/>
      <c r="O84" s="596"/>
      <c r="P84" s="596"/>
      <c r="S84" s="596"/>
      <c r="T84" s="596"/>
      <c r="U84" s="596"/>
      <c r="V84" s="596"/>
      <c r="W84" s="596"/>
      <c r="X84" s="596"/>
      <c r="Z84" s="263"/>
      <c r="AA84" s="653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0.199999999999999" customHeight="1" x14ac:dyDescent="0.25">
      <c r="A85" s="262"/>
      <c r="B85" s="263"/>
      <c r="C85" s="627"/>
      <c r="D85" s="627"/>
      <c r="E85" s="627"/>
      <c r="F85" s="627"/>
      <c r="G85" s="627"/>
      <c r="H85" s="627"/>
      <c r="K85" s="627"/>
      <c r="L85" s="627"/>
      <c r="M85" s="627"/>
      <c r="N85" s="627"/>
      <c r="O85" s="627"/>
      <c r="P85" s="627"/>
      <c r="S85" s="627"/>
      <c r="T85" s="627"/>
      <c r="U85" s="627"/>
      <c r="V85" s="627"/>
      <c r="W85" s="627"/>
      <c r="X85" s="627"/>
      <c r="Z85" s="263"/>
      <c r="AA85" s="653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10.199999999999999" customHeight="1" x14ac:dyDescent="0.25">
      <c r="A86" s="262"/>
      <c r="B86" s="262"/>
      <c r="Z86" s="262"/>
      <c r="AA86" s="653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10.199999999999999" customHeight="1" x14ac:dyDescent="0.25">
      <c r="A87" s="262"/>
      <c r="B87" s="65"/>
      <c r="C87" s="591" t="s">
        <v>0</v>
      </c>
      <c r="D87" s="591"/>
      <c r="E87" s="591"/>
      <c r="F87" s="591"/>
      <c r="G87" s="591"/>
      <c r="H87" s="591"/>
      <c r="I87" s="118"/>
      <c r="J87" s="118"/>
      <c r="K87" s="591" t="s">
        <v>454</v>
      </c>
      <c r="L87" s="591"/>
      <c r="M87" s="591"/>
      <c r="N87" s="591"/>
      <c r="O87" s="591"/>
      <c r="P87" s="591"/>
      <c r="Q87" s="118"/>
      <c r="R87" s="118"/>
      <c r="S87" s="591" t="s">
        <v>454</v>
      </c>
      <c r="T87" s="591"/>
      <c r="U87" s="591"/>
      <c r="V87" s="591"/>
      <c r="W87" s="591"/>
      <c r="X87" s="591"/>
      <c r="Z87" s="262"/>
      <c r="AA87" s="653"/>
      <c r="AB87" s="4"/>
      <c r="AC87" s="4"/>
      <c r="AD87" s="19"/>
      <c r="AE87" s="4"/>
      <c r="AF87" s="4"/>
      <c r="AG87" s="4"/>
      <c r="AH87" s="4"/>
      <c r="AI87" s="4"/>
      <c r="AJ87" s="4"/>
      <c r="AK87" s="4"/>
      <c r="AL87" s="4"/>
    </row>
    <row r="88" spans="1:38" ht="10.199999999999999" customHeight="1" x14ac:dyDescent="0.25">
      <c r="A88" s="262"/>
      <c r="B88" s="65"/>
      <c r="Z88" s="262"/>
      <c r="AA88" s="653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10.199999999999999" customHeight="1" x14ac:dyDescent="0.25">
      <c r="A89" s="262"/>
      <c r="B89" s="67"/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653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10.199999999999999" customHeight="1" x14ac:dyDescent="0.25">
      <c r="A90" s="262"/>
      <c r="B90" s="67"/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  <c r="AA90" s="653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10.199999999999999" customHeight="1" x14ac:dyDescent="0.25">
      <c r="A91" s="262"/>
      <c r="B91" s="262"/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2"/>
      <c r="Z91" s="262"/>
      <c r="AA91" s="653"/>
    </row>
    <row r="92" spans="1:38" ht="10.199999999999999" customHeight="1" x14ac:dyDescent="0.25">
      <c r="A92" s="262"/>
      <c r="B92" s="262"/>
      <c r="C92" s="263"/>
      <c r="D92" s="263"/>
      <c r="E92" s="263"/>
      <c r="F92" s="263"/>
      <c r="G92" s="67"/>
      <c r="H92" s="67"/>
      <c r="I92" s="67"/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653"/>
    </row>
    <row r="93" spans="1:38" ht="10.199999999999999" customHeight="1" thickBot="1" x14ac:dyDescent="0.3">
      <c r="A93" s="262"/>
      <c r="B93" s="262"/>
      <c r="C93" s="263"/>
      <c r="D93" s="263"/>
      <c r="E93" s="263"/>
      <c r="F93" s="263"/>
      <c r="G93" s="67"/>
      <c r="H93" s="67"/>
      <c r="I93" s="67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2"/>
      <c r="Z93" s="262"/>
      <c r="AA93" s="653"/>
    </row>
    <row r="94" spans="1:38" ht="10.199999999999999" customHeight="1" x14ac:dyDescent="0.25">
      <c r="A94" s="262"/>
      <c r="B94" s="67"/>
      <c r="C94" s="892" t="s">
        <v>1</v>
      </c>
      <c r="D94" s="543"/>
      <c r="E94" s="543"/>
      <c r="F94" s="543"/>
      <c r="G94" s="543"/>
      <c r="H94" s="998"/>
      <c r="I94" s="999"/>
      <c r="J94" s="999"/>
      <c r="K94" s="999"/>
      <c r="L94" s="999"/>
      <c r="M94" s="999"/>
      <c r="N94" s="999"/>
      <c r="O94" s="999"/>
      <c r="P94" s="999"/>
      <c r="Q94" s="999"/>
      <c r="R94" s="1"/>
      <c r="S94" s="1"/>
      <c r="T94" s="1"/>
      <c r="U94" s="1"/>
      <c r="V94" s="1"/>
      <c r="W94" s="1"/>
      <c r="X94" s="1"/>
      <c r="Y94" s="2"/>
      <c r="Z94" s="262"/>
      <c r="AA94" s="653"/>
    </row>
    <row r="95" spans="1:38" ht="10.199999999999999" customHeight="1" x14ac:dyDescent="0.25">
      <c r="A95" s="262"/>
      <c r="B95" s="263"/>
      <c r="C95" s="875"/>
      <c r="D95" s="546"/>
      <c r="E95" s="546"/>
      <c r="F95" s="546"/>
      <c r="G95" s="546"/>
      <c r="H95" s="1022"/>
      <c r="I95" s="1022"/>
      <c r="J95" s="1022"/>
      <c r="K95" s="1022"/>
      <c r="L95" s="1022"/>
      <c r="M95" s="1022"/>
      <c r="N95" s="1022"/>
      <c r="O95" s="1022"/>
      <c r="P95" s="1022"/>
      <c r="Q95" s="1022"/>
      <c r="R95" s="4"/>
      <c r="S95" s="4"/>
      <c r="T95" s="4"/>
      <c r="U95" s="4"/>
      <c r="V95" s="4"/>
      <c r="W95" s="4"/>
      <c r="X95" s="4"/>
      <c r="Y95" s="5"/>
      <c r="Z95" s="262"/>
      <c r="AA95" s="653"/>
    </row>
    <row r="96" spans="1:38" ht="10.199999999999999" customHeight="1" x14ac:dyDescent="0.25">
      <c r="A96" s="262"/>
      <c r="B96" s="262"/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5"/>
      <c r="Z96" s="3"/>
      <c r="AA96" s="653"/>
    </row>
    <row r="97" spans="1:27" ht="10.199999999999999" customHeight="1" x14ac:dyDescent="0.25">
      <c r="A97" s="262"/>
      <c r="B97" s="263"/>
      <c r="C97" s="1436" t="s">
        <v>531</v>
      </c>
      <c r="D97" s="685"/>
      <c r="E97" s="685"/>
      <c r="F97" s="1438" t="str">
        <f>IF(C15="","",C15)</f>
        <v/>
      </c>
      <c r="G97" s="1439"/>
      <c r="H97" s="1439"/>
      <c r="I97" s="1439"/>
      <c r="J97" s="1439"/>
      <c r="K97" s="1439"/>
      <c r="L97" s="1439"/>
      <c r="M97" s="1439"/>
      <c r="N97" s="1439"/>
      <c r="O97" s="1439"/>
      <c r="P97" s="1440" t="s">
        <v>450</v>
      </c>
      <c r="Q97" s="685"/>
      <c r="R97" s="1434">
        <f ca="1">X27</f>
        <v>44238</v>
      </c>
      <c r="S97" s="1434"/>
      <c r="T97" s="1435"/>
      <c r="U97" s="61"/>
      <c r="V97" s="112"/>
      <c r="W97" s="112"/>
      <c r="X97" s="4"/>
      <c r="Y97" s="5"/>
      <c r="Z97" s="3"/>
      <c r="AA97" s="653"/>
    </row>
    <row r="98" spans="1:27" ht="10.199999999999999" customHeight="1" x14ac:dyDescent="0.25">
      <c r="A98" s="262"/>
      <c r="B98" s="263"/>
      <c r="C98" s="1437"/>
      <c r="D98" s="685"/>
      <c r="E98" s="685"/>
      <c r="F98" s="1439"/>
      <c r="G98" s="1439"/>
      <c r="H98" s="1439"/>
      <c r="I98" s="1439"/>
      <c r="J98" s="1439"/>
      <c r="K98" s="1439"/>
      <c r="L98" s="1439"/>
      <c r="M98" s="1439"/>
      <c r="N98" s="1439"/>
      <c r="O98" s="1439"/>
      <c r="P98" s="685"/>
      <c r="Q98" s="685"/>
      <c r="R98" s="1434"/>
      <c r="S98" s="1434"/>
      <c r="T98" s="1435"/>
      <c r="U98" s="61"/>
      <c r="V98" s="112"/>
      <c r="W98" s="112"/>
      <c r="X98" s="4"/>
      <c r="Y98" s="5"/>
      <c r="Z98" s="3"/>
      <c r="AA98" s="653"/>
    </row>
    <row r="99" spans="1:27" ht="9.6" customHeight="1" thickBot="1" x14ac:dyDescent="0.3">
      <c r="A99" s="262"/>
      <c r="B99" s="68"/>
      <c r="C99" s="41"/>
      <c r="D99" s="42"/>
      <c r="E99" s="42"/>
      <c r="F99" s="42"/>
      <c r="G99" s="43"/>
      <c r="H99" s="43"/>
      <c r="I99" s="43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7"/>
      <c r="Z99" s="3"/>
      <c r="AA99" s="653"/>
    </row>
    <row r="100" spans="1:27" ht="10.199999999999999" customHeight="1" x14ac:dyDescent="0.25">
      <c r="A100" s="262"/>
      <c r="B100" s="70"/>
      <c r="C100" s="72"/>
      <c r="D100" s="72"/>
      <c r="E100" s="72"/>
      <c r="F100" s="72"/>
      <c r="G100" s="72"/>
      <c r="H100" s="72"/>
      <c r="I100" s="72"/>
      <c r="J100" s="72"/>
      <c r="K100" s="7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352"/>
      <c r="Z100" s="4"/>
      <c r="AA100" s="653"/>
    </row>
    <row r="101" spans="1:27" ht="10.199999999999999" customHeight="1" x14ac:dyDescent="0.25">
      <c r="A101" s="262"/>
      <c r="B101" s="70"/>
      <c r="C101" s="72"/>
      <c r="D101" s="72"/>
      <c r="E101" s="72"/>
      <c r="F101" s="72"/>
      <c r="G101" s="72"/>
      <c r="H101" s="72"/>
      <c r="I101" s="72"/>
      <c r="J101" s="72"/>
      <c r="K101" s="7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340"/>
      <c r="Z101" s="4"/>
      <c r="AA101" s="653"/>
    </row>
    <row r="102" spans="1:27" ht="10.199999999999999" customHeight="1" x14ac:dyDescent="0.25">
      <c r="A102" s="262"/>
      <c r="B102" s="70"/>
      <c r="C102" s="72"/>
      <c r="D102" s="72"/>
      <c r="E102" s="72"/>
      <c r="F102" s="72"/>
      <c r="G102" s="72"/>
      <c r="H102" s="72"/>
      <c r="I102" s="72"/>
      <c r="J102" s="72"/>
      <c r="K102" s="7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340"/>
      <c r="Z102" s="4"/>
      <c r="AA102" s="653"/>
    </row>
    <row r="103" spans="1:27" ht="10.199999999999999" customHeight="1" x14ac:dyDescent="0.25">
      <c r="A103" s="262"/>
      <c r="B103" s="72"/>
      <c r="C103" s="622" t="s">
        <v>193</v>
      </c>
      <c r="D103" s="610"/>
      <c r="E103" s="610"/>
      <c r="F103" s="610"/>
      <c r="G103" s="610"/>
      <c r="H103" s="610"/>
      <c r="I103" s="610"/>
      <c r="J103" s="610"/>
      <c r="K103" s="610"/>
      <c r="L103" s="610"/>
      <c r="M103" s="610"/>
      <c r="N103" s="610"/>
      <c r="O103" s="610"/>
      <c r="P103" s="610"/>
      <c r="Q103" s="610"/>
      <c r="Y103" s="4"/>
      <c r="Z103" s="4"/>
      <c r="AA103" s="653"/>
    </row>
    <row r="104" spans="1:27" ht="10.199999999999999" customHeight="1" x14ac:dyDescent="0.25">
      <c r="A104" s="262"/>
      <c r="B104" s="72"/>
      <c r="C104" s="610"/>
      <c r="D104" s="610"/>
      <c r="E104" s="610"/>
      <c r="F104" s="610"/>
      <c r="G104" s="610"/>
      <c r="H104" s="610"/>
      <c r="I104" s="610"/>
      <c r="J104" s="610"/>
      <c r="K104" s="610"/>
      <c r="L104" s="610"/>
      <c r="M104" s="610"/>
      <c r="N104" s="610"/>
      <c r="O104" s="610"/>
      <c r="P104" s="610"/>
      <c r="Q104" s="610"/>
      <c r="Z104" s="262"/>
      <c r="AA104" s="653"/>
    </row>
    <row r="105" spans="1:27" ht="10.199999999999999" customHeight="1" x14ac:dyDescent="0.25">
      <c r="C105" s="622" t="s">
        <v>194</v>
      </c>
      <c r="D105" s="610"/>
      <c r="E105" s="610"/>
      <c r="F105" s="610"/>
      <c r="G105" s="610"/>
      <c r="H105" s="610"/>
      <c r="I105" s="610"/>
      <c r="J105" s="610"/>
      <c r="K105" s="610"/>
      <c r="L105" s="610"/>
      <c r="M105" s="610"/>
      <c r="N105" s="610"/>
      <c r="O105" s="610"/>
      <c r="P105" s="610"/>
      <c r="Q105" s="610"/>
      <c r="AA105" s="653"/>
    </row>
    <row r="106" spans="1:27" ht="10.199999999999999" customHeight="1" x14ac:dyDescent="0.25">
      <c r="C106" s="610"/>
      <c r="D106" s="610"/>
      <c r="E106" s="610"/>
      <c r="F106" s="610"/>
      <c r="G106" s="610"/>
      <c r="H106" s="610"/>
      <c r="I106" s="610"/>
      <c r="J106" s="610"/>
      <c r="K106" s="610"/>
      <c r="L106" s="610"/>
      <c r="M106" s="610"/>
      <c r="N106" s="610"/>
      <c r="O106" s="610"/>
      <c r="P106" s="610"/>
      <c r="Q106" s="610"/>
      <c r="AA106" s="653"/>
    </row>
    <row r="107" spans="1:27" ht="9.6" customHeight="1" x14ac:dyDescent="0.25">
      <c r="AA107" s="653"/>
    </row>
    <row r="108" spans="1:27" ht="10.199999999999999" customHeight="1" x14ac:dyDescent="0.25">
      <c r="AA108" s="653"/>
    </row>
    <row r="109" spans="1:27" ht="10.199999999999999" customHeight="1" x14ac:dyDescent="0.25"/>
    <row r="110" spans="1:27" ht="10.199999999999999" customHeight="1" x14ac:dyDescent="0.25"/>
    <row r="111" spans="1:27" ht="10.199999999999999" customHeight="1" x14ac:dyDescent="0.25"/>
    <row r="112" spans="1:27" ht="10.199999999999999" customHeight="1" x14ac:dyDescent="0.25"/>
    <row r="113" ht="10.199999999999999" customHeight="1" x14ac:dyDescent="0.25"/>
    <row r="114" ht="10.199999999999999" customHeight="1" x14ac:dyDescent="0.25"/>
    <row r="115" ht="10.199999999999999" customHeight="1" x14ac:dyDescent="0.25"/>
    <row r="116" ht="10.199999999999999" customHeight="1" x14ac:dyDescent="0.25"/>
    <row r="117" ht="10.199999999999999" customHeight="1" x14ac:dyDescent="0.25"/>
    <row r="118" ht="10.199999999999999" customHeight="1" x14ac:dyDescent="0.25"/>
    <row r="119" ht="10.199999999999999" customHeight="1" x14ac:dyDescent="0.25"/>
    <row r="120" ht="10.199999999999999" customHeight="1" x14ac:dyDescent="0.25"/>
    <row r="121" ht="10.199999999999999" customHeight="1" x14ac:dyDescent="0.25"/>
    <row r="122" ht="10.199999999999999" customHeight="1" x14ac:dyDescent="0.25"/>
    <row r="123" ht="10.199999999999999" customHeight="1" x14ac:dyDescent="0.25"/>
    <row r="124" ht="10.199999999999999" customHeight="1" x14ac:dyDescent="0.25"/>
    <row r="125" ht="10.199999999999999" customHeight="1" x14ac:dyDescent="0.25"/>
    <row r="126" ht="10.199999999999999" customHeight="1" x14ac:dyDescent="0.25"/>
    <row r="127" ht="10.199999999999999" customHeight="1" x14ac:dyDescent="0.25"/>
    <row r="128" ht="10.199999999999999" customHeight="1" x14ac:dyDescent="0.25"/>
    <row r="129" ht="10.199999999999999" customHeight="1" x14ac:dyDescent="0.25"/>
    <row r="130" ht="10.199999999999999" customHeight="1" x14ac:dyDescent="0.25"/>
  </sheetData>
  <sheetProtection algorithmName="SHA-512" hashValue="QxEXyKVESLELrN92TP/kfPf0sCDm4U9wq+lZQ+JJKrapSC802Q9s3o+VLnnEOImCUL56/buZGtoLtqm8EdLoBQ==" saltValue="JibJ99nhZHdxDB4g+VXUXQ==" spinCount="100000" sheet="1" objects="1" scenarios="1" selectLockedCells="1"/>
  <mergeCells count="44">
    <mergeCell ref="W21:Z21"/>
    <mergeCell ref="B8:Y9"/>
    <mergeCell ref="C18:N19"/>
    <mergeCell ref="B2:C3"/>
    <mergeCell ref="E2:G3"/>
    <mergeCell ref="I2:S3"/>
    <mergeCell ref="V2:Y3"/>
    <mergeCell ref="B4:D4"/>
    <mergeCell ref="E4:G4"/>
    <mergeCell ref="I4:S4"/>
    <mergeCell ref="B10:Y11"/>
    <mergeCell ref="C15:O16"/>
    <mergeCell ref="AB82:AC82"/>
    <mergeCell ref="C84:H85"/>
    <mergeCell ref="K84:P85"/>
    <mergeCell ref="S84:X85"/>
    <mergeCell ref="C42:Y43"/>
    <mergeCell ref="AA1:AA108"/>
    <mergeCell ref="X27:Z28"/>
    <mergeCell ref="Q29:U29"/>
    <mergeCell ref="X29:Z29"/>
    <mergeCell ref="C21:N22"/>
    <mergeCell ref="C24:N25"/>
    <mergeCell ref="C27:N28"/>
    <mergeCell ref="P27:W28"/>
    <mergeCell ref="C105:Q106"/>
    <mergeCell ref="C103:Q104"/>
    <mergeCell ref="B12:Y13"/>
    <mergeCell ref="R97:T98"/>
    <mergeCell ref="W24:Z24"/>
    <mergeCell ref="C36:M38"/>
    <mergeCell ref="C48:Y49"/>
    <mergeCell ref="C87:H87"/>
    <mergeCell ref="K87:P87"/>
    <mergeCell ref="S87:X87"/>
    <mergeCell ref="C78:H79"/>
    <mergeCell ref="C97:E98"/>
    <mergeCell ref="F97:O98"/>
    <mergeCell ref="P97:Q98"/>
    <mergeCell ref="C45:H46"/>
    <mergeCell ref="I45:M46"/>
    <mergeCell ref="C94:G95"/>
    <mergeCell ref="H94:Q95"/>
    <mergeCell ref="N45:W46"/>
  </mergeCells>
  <dataValidations xWindow="418" yWindow="431" count="2">
    <dataValidation allowBlank="1" showErrorMessage="1" sqref="C97 F97" xr:uid="{00000000-0002-0000-2200-000000000000}"/>
    <dataValidation type="list" allowBlank="1" showErrorMessage="1" prompt="Bitte Adressat auswählen" sqref="C15:O16" xr:uid="{00000000-0002-0000-2200-000001000000}">
      <formula1>"Gewerkschaft Erziehung und Wissenschaft (GEW), Verband Bildung und Erziehung (VBE), Verband Reale Bildung (VRB), Verband der LehrerInnen an BBS (VLBS), An die Schulleitung der/des, An die Seminarleitung, An den Bezirkswahlvorstand, Philologenverband, VLW"</formula1>
    </dataValidation>
  </dataValidations>
  <pageMargins left="0.7" right="0.7" top="0.78740157499999996" bottom="0.78740157499999996" header="0.3" footer="0.3"/>
  <pageSetup paperSize="9" scale="7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theme="3" tint="0.39997558519241921"/>
  </sheetPr>
  <dimension ref="A1:AL134"/>
  <sheetViews>
    <sheetView showGridLines="0" zoomScaleNormal="100" workbookViewId="0">
      <selection activeCell="B45" sqref="B45:I49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652" t="s">
        <v>466</v>
      </c>
    </row>
    <row r="2" spans="1:27" ht="10.199999999999999" customHeight="1" x14ac:dyDescent="0.25">
      <c r="A2" s="50"/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91</v>
      </c>
      <c r="W2" s="530"/>
      <c r="X2" s="530"/>
      <c r="Y2" s="530"/>
      <c r="Z2" s="50"/>
      <c r="AA2" s="653"/>
    </row>
    <row r="3" spans="1:27" ht="10.199999999999999" customHeight="1" x14ac:dyDescent="0.25">
      <c r="A3" s="50"/>
      <c r="B3" s="663"/>
      <c r="C3" s="664"/>
      <c r="D3" s="50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Z3" s="50"/>
      <c r="AA3" s="653"/>
    </row>
    <row r="4" spans="1:27" ht="10.199999999999999" customHeight="1" x14ac:dyDescent="0.25">
      <c r="A4" s="50"/>
      <c r="B4" s="677" t="s">
        <v>18</v>
      </c>
      <c r="C4" s="677"/>
      <c r="D4" s="677"/>
      <c r="E4" s="678" t="s">
        <v>43</v>
      </c>
      <c r="F4" s="679"/>
      <c r="G4" s="679"/>
      <c r="I4" s="680" t="s">
        <v>435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Z4" s="50"/>
      <c r="AA4" s="653"/>
    </row>
    <row r="5" spans="1:27" ht="10.199999999999999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653"/>
    </row>
    <row r="6" spans="1:27" ht="9.6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653"/>
    </row>
    <row r="7" spans="1:27" ht="10.199999999999999" customHeight="1" x14ac:dyDescent="0.25">
      <c r="A7" s="50"/>
      <c r="B7" s="681" t="s">
        <v>93</v>
      </c>
      <c r="C7" s="682"/>
      <c r="D7" s="682"/>
      <c r="E7" s="682"/>
      <c r="F7" s="682"/>
      <c r="G7" s="682"/>
      <c r="H7" s="682"/>
      <c r="I7" s="682"/>
      <c r="J7" s="682"/>
      <c r="K7" s="682"/>
      <c r="L7" s="682"/>
      <c r="M7" s="682"/>
      <c r="N7" s="682"/>
      <c r="O7" s="682"/>
      <c r="P7" s="682"/>
      <c r="Q7" s="682"/>
      <c r="R7" s="682"/>
      <c r="S7" s="682"/>
      <c r="T7" s="682"/>
      <c r="U7" s="682"/>
      <c r="V7" s="682"/>
      <c r="W7" s="682"/>
      <c r="X7" s="682"/>
      <c r="Y7" s="682"/>
      <c r="Z7" s="682"/>
      <c r="AA7" s="653"/>
    </row>
    <row r="8" spans="1:27" ht="10.199999999999999" customHeight="1" x14ac:dyDescent="0.25">
      <c r="A8" s="50"/>
      <c r="B8" s="682"/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682"/>
      <c r="P8" s="682"/>
      <c r="Q8" s="682"/>
      <c r="R8" s="682"/>
      <c r="S8" s="682"/>
      <c r="T8" s="682"/>
      <c r="U8" s="682"/>
      <c r="V8" s="682"/>
      <c r="W8" s="682"/>
      <c r="X8" s="682"/>
      <c r="Y8" s="682"/>
      <c r="Z8" s="682"/>
      <c r="AA8" s="653"/>
    </row>
    <row r="9" spans="1:27" ht="10.199999999999999" customHeight="1" x14ac:dyDescent="0.25">
      <c r="A9" s="50"/>
      <c r="B9" s="683" t="s">
        <v>92</v>
      </c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683"/>
      <c r="AA9" s="653"/>
    </row>
    <row r="10" spans="1:27" ht="10.199999999999999" customHeight="1" x14ac:dyDescent="0.25">
      <c r="A10" s="50"/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53"/>
    </row>
    <row r="11" spans="1:27" ht="10.199999999999999" customHeight="1" x14ac:dyDescent="0.25">
      <c r="A11" s="50"/>
      <c r="B11" s="684" t="s">
        <v>426</v>
      </c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2"/>
      <c r="X11" s="512"/>
      <c r="Y11" s="512"/>
      <c r="Z11" s="512"/>
      <c r="AA11" s="653"/>
    </row>
    <row r="12" spans="1:27" ht="10.199999999999999" customHeight="1" x14ac:dyDescent="0.25">
      <c r="A12" s="50"/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  <c r="X12" s="512"/>
      <c r="Y12" s="512"/>
      <c r="Z12" s="512"/>
      <c r="AA12" s="653"/>
    </row>
    <row r="13" spans="1:27" ht="10.199999999999999" customHeight="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653"/>
    </row>
    <row r="14" spans="1:27" ht="10.199999999999999" customHeigh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653"/>
    </row>
    <row r="15" spans="1:27" ht="10.199999999999999" customHeight="1" x14ac:dyDescent="0.25">
      <c r="A15" s="15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8"/>
      <c r="M15" s="15"/>
      <c r="N15" s="15"/>
      <c r="O15" s="15"/>
      <c r="P15" s="15"/>
      <c r="Q15" s="58"/>
      <c r="R15" s="15"/>
      <c r="S15" s="15"/>
      <c r="T15" s="15"/>
      <c r="U15" s="15"/>
      <c r="V15" s="15"/>
      <c r="W15" s="58"/>
      <c r="X15" s="15"/>
      <c r="Y15" s="15"/>
      <c r="Z15" s="58"/>
      <c r="AA15" s="653"/>
    </row>
    <row r="16" spans="1:27" ht="10.199999999999999" customHeight="1" x14ac:dyDescent="0.25">
      <c r="A16" s="15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653"/>
    </row>
    <row r="17" spans="1:29" ht="10.199999999999999" customHeight="1" x14ac:dyDescent="0.25">
      <c r="A17" s="50"/>
      <c r="B17" s="57"/>
      <c r="C17" s="57"/>
      <c r="D17" s="658" t="str">
        <f>IF(Dienststellendaten!D5&lt;1,"",Dienststellendaten!D5)</f>
        <v/>
      </c>
      <c r="E17" s="658"/>
      <c r="F17" s="658"/>
      <c r="G17" s="658"/>
      <c r="H17" s="658"/>
      <c r="I17" s="658"/>
      <c r="J17" s="658"/>
      <c r="K17" s="658"/>
      <c r="L17" s="658"/>
      <c r="M17" s="658"/>
      <c r="N17" s="658"/>
      <c r="O17" s="658"/>
      <c r="P17" s="658"/>
      <c r="Q17" s="658"/>
      <c r="R17" s="658"/>
      <c r="S17" s="658"/>
      <c r="T17" s="658"/>
      <c r="U17" s="658"/>
      <c r="V17" s="658"/>
      <c r="W17" s="658"/>
      <c r="X17" s="15"/>
      <c r="Y17" s="15"/>
      <c r="Z17" s="15"/>
      <c r="AA17" s="653"/>
    </row>
    <row r="18" spans="1:29" ht="10.199999999999999" customHeight="1" x14ac:dyDescent="0.25">
      <c r="A18" s="59"/>
      <c r="B18" s="60"/>
      <c r="C18" s="60"/>
      <c r="D18" s="659"/>
      <c r="E18" s="659"/>
      <c r="F18" s="659"/>
      <c r="G18" s="659"/>
      <c r="H18" s="659"/>
      <c r="I18" s="659"/>
      <c r="J18" s="659"/>
      <c r="K18" s="659"/>
      <c r="L18" s="659"/>
      <c r="M18" s="659"/>
      <c r="N18" s="659"/>
      <c r="O18" s="659"/>
      <c r="P18" s="659"/>
      <c r="Q18" s="659"/>
      <c r="R18" s="659"/>
      <c r="S18" s="659"/>
      <c r="T18" s="659"/>
      <c r="U18" s="659"/>
      <c r="V18" s="659"/>
      <c r="W18" s="659"/>
      <c r="X18" s="60"/>
      <c r="Y18" s="60"/>
      <c r="Z18" s="15"/>
      <c r="AA18" s="653"/>
    </row>
    <row r="19" spans="1:29" ht="10.199999999999999" customHeight="1" x14ac:dyDescent="0.2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15"/>
      <c r="AA19" s="653"/>
    </row>
    <row r="20" spans="1:29" ht="10.199999999999999" customHeight="1" x14ac:dyDescent="0.25">
      <c r="A20" s="59"/>
      <c r="B20" s="60"/>
      <c r="C20" s="60"/>
      <c r="D20" s="658" t="str">
        <f>IF(Dienststellendaten!D7&lt;1,"",Dienststellendaten!D7)</f>
        <v/>
      </c>
      <c r="E20" s="658"/>
      <c r="F20" s="658"/>
      <c r="G20" s="658"/>
      <c r="H20" s="658"/>
      <c r="I20" s="658"/>
      <c r="J20" s="658"/>
      <c r="K20" s="658"/>
      <c r="L20" s="658"/>
      <c r="M20" s="658"/>
      <c r="N20" s="658"/>
      <c r="O20" s="658"/>
      <c r="P20" s="658"/>
      <c r="Q20" s="658"/>
      <c r="R20" s="658"/>
      <c r="S20" s="658"/>
      <c r="T20" s="658"/>
      <c r="U20" s="658"/>
      <c r="V20" s="658"/>
      <c r="W20" s="658"/>
      <c r="X20" s="60"/>
      <c r="Y20" s="60"/>
      <c r="Z20" s="15"/>
      <c r="AA20" s="653"/>
    </row>
    <row r="21" spans="1:29" ht="10.199999999999999" customHeight="1" x14ac:dyDescent="0.25">
      <c r="A21" s="59"/>
      <c r="B21" s="60"/>
      <c r="C21" s="60"/>
      <c r="D21" s="659"/>
      <c r="E21" s="659"/>
      <c r="F21" s="659"/>
      <c r="G21" s="659"/>
      <c r="H21" s="659"/>
      <c r="I21" s="659"/>
      <c r="J21" s="659"/>
      <c r="K21" s="659"/>
      <c r="L21" s="659"/>
      <c r="M21" s="659"/>
      <c r="N21" s="659"/>
      <c r="O21" s="659"/>
      <c r="P21" s="659"/>
      <c r="Q21" s="659"/>
      <c r="R21" s="659"/>
      <c r="S21" s="659"/>
      <c r="T21" s="659"/>
      <c r="U21" s="659"/>
      <c r="V21" s="659"/>
      <c r="W21" s="659"/>
      <c r="X21" s="60"/>
      <c r="Y21" s="60"/>
      <c r="Z21" s="15"/>
      <c r="AA21" s="653"/>
    </row>
    <row r="22" spans="1:29" ht="10.199999999999999" customHeight="1" x14ac:dyDescent="0.2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1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15"/>
      <c r="AA22" s="653"/>
    </row>
    <row r="23" spans="1:29" ht="10.199999999999999" customHeight="1" x14ac:dyDescent="0.25">
      <c r="A23" s="59"/>
      <c r="B23" s="60"/>
      <c r="C23" s="60"/>
      <c r="D23" s="658" t="str">
        <f>IF(Dienststellendaten!D9&lt;1,"",Dienststellendaten!D9)</f>
        <v/>
      </c>
      <c r="E23" s="658"/>
      <c r="F23" s="658"/>
      <c r="G23" s="658"/>
      <c r="H23" s="658"/>
      <c r="I23" s="658"/>
      <c r="J23" s="658"/>
      <c r="K23" s="658"/>
      <c r="L23" s="658"/>
      <c r="M23" s="658"/>
      <c r="N23" s="658"/>
      <c r="O23" s="658"/>
      <c r="P23" s="658"/>
      <c r="Q23" s="658"/>
      <c r="R23" s="658"/>
      <c r="S23" s="658"/>
      <c r="T23" s="658"/>
      <c r="U23" s="658"/>
      <c r="V23" s="658"/>
      <c r="W23" s="658"/>
      <c r="X23" s="60"/>
      <c r="Y23" s="60"/>
      <c r="Z23" s="15"/>
      <c r="AA23" s="653"/>
    </row>
    <row r="24" spans="1:29" ht="10.199999999999999" customHeight="1" x14ac:dyDescent="0.25">
      <c r="A24" s="59"/>
      <c r="B24" s="60"/>
      <c r="C24" s="60"/>
      <c r="D24" s="659"/>
      <c r="E24" s="659"/>
      <c r="F24" s="659"/>
      <c r="G24" s="659"/>
      <c r="H24" s="659"/>
      <c r="I24" s="659"/>
      <c r="J24" s="659"/>
      <c r="K24" s="659"/>
      <c r="L24" s="659"/>
      <c r="M24" s="659"/>
      <c r="N24" s="659"/>
      <c r="O24" s="659"/>
      <c r="P24" s="659"/>
      <c r="Q24" s="659"/>
      <c r="R24" s="659"/>
      <c r="S24" s="659"/>
      <c r="T24" s="659"/>
      <c r="U24" s="659"/>
      <c r="V24" s="659"/>
      <c r="W24" s="659"/>
      <c r="X24" s="60"/>
      <c r="Y24" s="60"/>
      <c r="Z24" s="15"/>
      <c r="AA24" s="653"/>
    </row>
    <row r="25" spans="1:29" ht="10.199999999999999" customHeight="1" x14ac:dyDescent="0.25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15"/>
      <c r="AA25" s="653"/>
    </row>
    <row r="26" spans="1:29" ht="10.199999999999999" customHeight="1" x14ac:dyDescent="0.25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1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15"/>
      <c r="AA26" s="653"/>
    </row>
    <row r="27" spans="1:29" ht="10.199999999999999" customHeight="1" x14ac:dyDescent="0.25">
      <c r="A27" s="59"/>
      <c r="B27" s="660" t="s">
        <v>503</v>
      </c>
      <c r="C27" s="510"/>
      <c r="D27" s="510"/>
      <c r="E27" s="510"/>
      <c r="F27" s="510"/>
      <c r="G27" s="510"/>
      <c r="H27" s="510"/>
      <c r="I27" s="656" t="str">
        <f>IF(Dienststellendaten!D67&lt;1,"",Dienststellendaten!D67)</f>
        <v/>
      </c>
      <c r="J27" s="657"/>
      <c r="K27" s="60"/>
      <c r="L27" s="654" t="str">
        <f>IF(Dienststellendaten!E67&lt;1,"",Dienststellendaten!E67)</f>
        <v/>
      </c>
      <c r="M27" s="655"/>
      <c r="N27" s="655"/>
      <c r="O27" s="655"/>
      <c r="P27" s="655"/>
      <c r="Q27" s="655"/>
      <c r="R27" s="655"/>
      <c r="S27" s="655"/>
      <c r="T27" s="655"/>
      <c r="U27" s="655"/>
      <c r="V27" s="655"/>
      <c r="W27" s="655"/>
      <c r="X27" s="60"/>
      <c r="Y27" s="60"/>
      <c r="Z27" s="15"/>
      <c r="AA27" s="653"/>
    </row>
    <row r="28" spans="1:29" ht="10.199999999999999" customHeight="1" x14ac:dyDescent="0.25">
      <c r="A28" s="59"/>
      <c r="B28" s="510"/>
      <c r="C28" s="510"/>
      <c r="D28" s="510"/>
      <c r="E28" s="510"/>
      <c r="F28" s="510"/>
      <c r="G28" s="510"/>
      <c r="H28" s="510"/>
      <c r="I28" s="657"/>
      <c r="J28" s="657"/>
      <c r="K28" s="60"/>
      <c r="L28" s="655"/>
      <c r="M28" s="655"/>
      <c r="N28" s="655"/>
      <c r="O28" s="655"/>
      <c r="P28" s="655"/>
      <c r="Q28" s="655"/>
      <c r="R28" s="655"/>
      <c r="S28" s="655"/>
      <c r="T28" s="655"/>
      <c r="U28" s="655"/>
      <c r="V28" s="655"/>
      <c r="W28" s="655"/>
      <c r="X28" s="60"/>
      <c r="Y28" s="60"/>
      <c r="Z28" s="15"/>
      <c r="AA28" s="653"/>
      <c r="AB28" s="48"/>
      <c r="AC28" s="48"/>
    </row>
    <row r="29" spans="1:29" ht="9.6" customHeight="1" x14ac:dyDescent="0.2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15"/>
      <c r="AA29" s="653"/>
    </row>
    <row r="30" spans="1:29" ht="10.199999999999999" customHeight="1" x14ac:dyDescent="0.25">
      <c r="A30" s="59"/>
      <c r="B30" s="60"/>
      <c r="C30" s="60"/>
      <c r="D30" s="60"/>
      <c r="E30" s="60"/>
      <c r="F30" s="60"/>
      <c r="G30" s="60"/>
      <c r="H30" s="60"/>
      <c r="I30" s="656" t="str">
        <f>IF(Dienststellendaten!D69&lt;1,"",Dienststellendaten!D69)</f>
        <v/>
      </c>
      <c r="J30" s="657"/>
      <c r="K30" s="60"/>
      <c r="L30" s="654" t="str">
        <f>IF(Dienststellendaten!E69&lt;1,"",Dienststellendaten!E69)</f>
        <v/>
      </c>
      <c r="M30" s="655"/>
      <c r="N30" s="655"/>
      <c r="O30" s="655"/>
      <c r="P30" s="655"/>
      <c r="Q30" s="655"/>
      <c r="R30" s="655"/>
      <c r="S30" s="655"/>
      <c r="T30" s="655"/>
      <c r="U30" s="655"/>
      <c r="V30" s="655"/>
      <c r="W30" s="655"/>
      <c r="X30" s="60"/>
      <c r="Y30" s="60"/>
      <c r="Z30" s="15"/>
      <c r="AA30" s="653"/>
    </row>
    <row r="31" spans="1:29" ht="10.199999999999999" customHeight="1" x14ac:dyDescent="0.25">
      <c r="A31" s="59"/>
      <c r="B31" s="60"/>
      <c r="C31" s="60"/>
      <c r="D31" s="60"/>
      <c r="E31" s="60"/>
      <c r="F31" s="60"/>
      <c r="G31" s="60"/>
      <c r="H31" s="60"/>
      <c r="I31" s="657"/>
      <c r="J31" s="657"/>
      <c r="K31" s="60"/>
      <c r="L31" s="655"/>
      <c r="M31" s="655"/>
      <c r="N31" s="655"/>
      <c r="O31" s="655"/>
      <c r="P31" s="655"/>
      <c r="Q31" s="655"/>
      <c r="R31" s="655"/>
      <c r="S31" s="655"/>
      <c r="T31" s="655"/>
      <c r="U31" s="655"/>
      <c r="V31" s="655"/>
      <c r="W31" s="655"/>
      <c r="X31" s="60"/>
      <c r="Y31" s="60"/>
      <c r="Z31" s="15"/>
      <c r="AA31" s="653"/>
    </row>
    <row r="32" spans="1:29" ht="10.199999999999999" customHeight="1" x14ac:dyDescent="0.2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15"/>
      <c r="AA32" s="653"/>
    </row>
    <row r="33" spans="1:27" ht="10.199999999999999" customHeight="1" x14ac:dyDescent="0.25">
      <c r="A33" s="59"/>
      <c r="B33" s="60"/>
      <c r="C33" s="60"/>
      <c r="D33" s="60"/>
      <c r="E33" s="60"/>
      <c r="F33" s="60"/>
      <c r="G33" s="60"/>
      <c r="H33" s="60"/>
      <c r="I33" s="656" t="str">
        <f>IF(Dienststellendaten!D71&lt;1,"",Dienststellendaten!D71)</f>
        <v/>
      </c>
      <c r="J33" s="657"/>
      <c r="K33" s="60"/>
      <c r="L33" s="654" t="str">
        <f>IF(Dienststellendaten!E71&lt;1,"",Dienststellendaten!E71)</f>
        <v/>
      </c>
      <c r="M33" s="655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0"/>
      <c r="Y33" s="60"/>
      <c r="Z33" s="15"/>
      <c r="AA33" s="653"/>
    </row>
    <row r="34" spans="1:27" ht="10.199999999999999" customHeight="1" x14ac:dyDescent="0.25">
      <c r="A34" s="59"/>
      <c r="B34" s="60"/>
      <c r="C34" s="60"/>
      <c r="D34" s="60"/>
      <c r="E34" s="60"/>
      <c r="F34" s="60"/>
      <c r="G34" s="60"/>
      <c r="H34" s="60"/>
      <c r="I34" s="657"/>
      <c r="J34" s="657"/>
      <c r="K34" s="60"/>
      <c r="L34" s="655"/>
      <c r="M34" s="655"/>
      <c r="N34" s="655"/>
      <c r="O34" s="655"/>
      <c r="P34" s="655"/>
      <c r="Q34" s="655"/>
      <c r="R34" s="655"/>
      <c r="S34" s="655"/>
      <c r="T34" s="655"/>
      <c r="U34" s="655"/>
      <c r="V34" s="655"/>
      <c r="W34" s="655"/>
      <c r="X34" s="60"/>
      <c r="Y34" s="60"/>
      <c r="Z34" s="15"/>
      <c r="AA34" s="653"/>
    </row>
    <row r="35" spans="1:27" ht="10.199999999999999" customHeight="1" x14ac:dyDescent="0.25">
      <c r="A35" s="59"/>
      <c r="B35" s="433"/>
      <c r="C35" s="433"/>
      <c r="D35" s="433"/>
      <c r="E35" s="433"/>
      <c r="F35" s="433"/>
      <c r="G35" s="433"/>
      <c r="H35" s="433"/>
      <c r="I35" s="452"/>
      <c r="J35" s="452"/>
      <c r="K35" s="433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33"/>
      <c r="Y35" s="433"/>
      <c r="Z35" s="432"/>
      <c r="AA35" s="653"/>
    </row>
    <row r="36" spans="1:27" ht="10.199999999999999" customHeight="1" x14ac:dyDescent="0.25">
      <c r="A36" s="59"/>
      <c r="B36" s="433"/>
      <c r="C36" s="433"/>
      <c r="D36" s="433"/>
      <c r="E36" s="433"/>
      <c r="F36" s="433"/>
      <c r="G36" s="433"/>
      <c r="H36" s="433"/>
      <c r="I36" s="657" t="str">
        <f>IF(Dienststellendaten!D73&lt;1,"",Dienststellendaten!D73)</f>
        <v/>
      </c>
      <c r="J36" s="685"/>
      <c r="K36" s="433"/>
      <c r="L36" s="655" t="str">
        <f>IF(Dienststellendaten!E73&lt;1,"",Dienststellendaten!E73)</f>
        <v/>
      </c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433"/>
      <c r="Y36" s="433"/>
      <c r="Z36" s="432"/>
      <c r="AA36" s="653"/>
    </row>
    <row r="37" spans="1:27" ht="10.199999999999999" customHeight="1" x14ac:dyDescent="0.25">
      <c r="A37" s="59"/>
      <c r="B37" s="433"/>
      <c r="C37" s="433"/>
      <c r="D37" s="433"/>
      <c r="E37" s="433"/>
      <c r="F37" s="433"/>
      <c r="G37" s="433"/>
      <c r="H37" s="433"/>
      <c r="I37" s="685"/>
      <c r="J37" s="685"/>
      <c r="K37" s="433"/>
      <c r="L37" s="685"/>
      <c r="M37" s="685"/>
      <c r="N37" s="685"/>
      <c r="O37" s="685"/>
      <c r="P37" s="685"/>
      <c r="Q37" s="685"/>
      <c r="R37" s="685"/>
      <c r="S37" s="685"/>
      <c r="T37" s="685"/>
      <c r="U37" s="685"/>
      <c r="V37" s="685"/>
      <c r="W37" s="685"/>
      <c r="X37" s="433"/>
      <c r="Y37" s="433"/>
      <c r="Z37" s="432"/>
      <c r="AA37" s="653"/>
    </row>
    <row r="38" spans="1:27" s="17" customFormat="1" ht="10.199999999999999" customHeight="1" x14ac:dyDescent="0.25">
      <c r="A38" s="59"/>
      <c r="B38" s="433"/>
      <c r="C38" s="433"/>
      <c r="D38" s="433"/>
      <c r="E38" s="433"/>
      <c r="F38" s="433"/>
      <c r="G38" s="433"/>
      <c r="H38" s="433"/>
      <c r="I38" s="452"/>
      <c r="J38" s="452"/>
      <c r="K38" s="433"/>
      <c r="L38" s="452"/>
      <c r="M38" s="452"/>
      <c r="N38" s="452"/>
      <c r="O38" s="452"/>
      <c r="P38" s="452"/>
      <c r="Q38" s="452"/>
      <c r="R38" s="452"/>
      <c r="S38" s="452"/>
      <c r="T38" s="452"/>
      <c r="U38" s="452"/>
      <c r="V38" s="452"/>
      <c r="W38" s="452"/>
      <c r="X38" s="433"/>
      <c r="Y38" s="433"/>
      <c r="Z38" s="432"/>
      <c r="AA38" s="653"/>
    </row>
    <row r="39" spans="1:27" ht="10.199999999999999" customHeight="1" x14ac:dyDescent="0.25">
      <c r="A39" s="59"/>
      <c r="B39" s="433"/>
      <c r="C39" s="433"/>
      <c r="D39" s="433"/>
      <c r="E39" s="433"/>
      <c r="F39" s="433"/>
      <c r="G39" s="433"/>
      <c r="H39" s="433"/>
      <c r="I39" s="657" t="str">
        <f>IF(Dienststellendaten!D75&lt;1,"",Dienststellendaten!D75)</f>
        <v/>
      </c>
      <c r="J39" s="685"/>
      <c r="K39" s="433"/>
      <c r="L39" s="655" t="str">
        <f>IF(Dienststellendaten!E75&lt;1,"",Dienststellendaten!E75)</f>
        <v/>
      </c>
      <c r="M39" s="685"/>
      <c r="N39" s="685"/>
      <c r="O39" s="685"/>
      <c r="P39" s="685"/>
      <c r="Q39" s="685"/>
      <c r="R39" s="685"/>
      <c r="S39" s="685"/>
      <c r="T39" s="685"/>
      <c r="U39" s="685"/>
      <c r="V39" s="685"/>
      <c r="W39" s="685"/>
      <c r="X39" s="433"/>
      <c r="Y39" s="433"/>
      <c r="Z39" s="432"/>
      <c r="AA39" s="653"/>
    </row>
    <row r="40" spans="1:27" ht="10.199999999999999" customHeight="1" x14ac:dyDescent="0.25">
      <c r="A40" s="59"/>
      <c r="B40" s="433"/>
      <c r="C40" s="433"/>
      <c r="D40" s="433"/>
      <c r="E40" s="433"/>
      <c r="F40" s="433"/>
      <c r="G40" s="433"/>
      <c r="H40" s="433"/>
      <c r="I40" s="685"/>
      <c r="J40" s="685"/>
      <c r="K40" s="433"/>
      <c r="L40" s="685"/>
      <c r="M40" s="685"/>
      <c r="N40" s="685"/>
      <c r="O40" s="685"/>
      <c r="P40" s="685"/>
      <c r="Q40" s="685"/>
      <c r="R40" s="685"/>
      <c r="S40" s="685"/>
      <c r="T40" s="685"/>
      <c r="U40" s="685"/>
      <c r="V40" s="685"/>
      <c r="W40" s="685"/>
      <c r="X40" s="433"/>
      <c r="Y40" s="433"/>
      <c r="Z40" s="432"/>
      <c r="AA40" s="653"/>
    </row>
    <row r="41" spans="1:27" ht="10.199999999999999" customHeight="1" x14ac:dyDescent="0.25">
      <c r="A41" s="5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15"/>
      <c r="AA41" s="653"/>
    </row>
    <row r="42" spans="1:27" ht="10.199999999999999" customHeight="1" x14ac:dyDescent="0.25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1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15"/>
      <c r="AA42" s="653"/>
    </row>
    <row r="43" spans="1:27" ht="10.199999999999999" customHeight="1" x14ac:dyDescent="0.25">
      <c r="A43" s="59"/>
      <c r="B43" s="686" t="s">
        <v>95</v>
      </c>
      <c r="C43" s="687"/>
      <c r="D43" s="687"/>
      <c r="E43" s="687"/>
      <c r="F43" s="687"/>
      <c r="G43" s="687"/>
      <c r="H43" s="666"/>
      <c r="I43" s="667"/>
      <c r="J43" s="692" t="s">
        <v>96</v>
      </c>
      <c r="K43" s="666"/>
      <c r="L43" s="666"/>
      <c r="M43" s="666"/>
      <c r="N43" s="666"/>
      <c r="O43" s="666"/>
      <c r="P43" s="666"/>
      <c r="Q43" s="667"/>
      <c r="R43" s="686" t="s">
        <v>97</v>
      </c>
      <c r="S43" s="687"/>
      <c r="T43" s="687"/>
      <c r="U43" s="688"/>
      <c r="V43" s="686" t="s">
        <v>98</v>
      </c>
      <c r="W43" s="687"/>
      <c r="X43" s="687"/>
      <c r="Y43" s="688"/>
      <c r="Z43" s="15"/>
      <c r="AA43" s="653"/>
    </row>
    <row r="44" spans="1:27" ht="10.199999999999999" customHeight="1" x14ac:dyDescent="0.25">
      <c r="A44" s="59"/>
      <c r="B44" s="689"/>
      <c r="C44" s="690"/>
      <c r="D44" s="690"/>
      <c r="E44" s="690"/>
      <c r="F44" s="690"/>
      <c r="G44" s="690"/>
      <c r="H44" s="669"/>
      <c r="I44" s="670"/>
      <c r="J44" s="668"/>
      <c r="K44" s="669"/>
      <c r="L44" s="669"/>
      <c r="M44" s="669"/>
      <c r="N44" s="669"/>
      <c r="O44" s="669"/>
      <c r="P44" s="669"/>
      <c r="Q44" s="670"/>
      <c r="R44" s="689"/>
      <c r="S44" s="690"/>
      <c r="T44" s="690"/>
      <c r="U44" s="691"/>
      <c r="V44" s="689"/>
      <c r="W44" s="690"/>
      <c r="X44" s="690"/>
      <c r="Y44" s="691"/>
      <c r="Z44" s="15"/>
      <c r="AA44" s="653"/>
    </row>
    <row r="45" spans="1:27" ht="10.199999999999999" customHeight="1" x14ac:dyDescent="0.25">
      <c r="A45" s="59"/>
      <c r="B45" s="628"/>
      <c r="C45" s="637"/>
      <c r="D45" s="637"/>
      <c r="E45" s="637"/>
      <c r="F45" s="637"/>
      <c r="G45" s="637"/>
      <c r="H45" s="637"/>
      <c r="I45" s="638"/>
      <c r="J45" s="628"/>
      <c r="K45" s="637"/>
      <c r="L45" s="637"/>
      <c r="M45" s="637"/>
      <c r="N45" s="637"/>
      <c r="O45" s="637"/>
      <c r="P45" s="637"/>
      <c r="Q45" s="638"/>
      <c r="R45" s="628"/>
      <c r="S45" s="629"/>
      <c r="T45" s="629"/>
      <c r="U45" s="630"/>
      <c r="V45" s="628"/>
      <c r="W45" s="629"/>
      <c r="X45" s="629"/>
      <c r="Y45" s="630"/>
      <c r="Z45" s="15"/>
      <c r="AA45" s="653"/>
    </row>
    <row r="46" spans="1:27" ht="10.199999999999999" customHeight="1" x14ac:dyDescent="0.25">
      <c r="A46" s="59"/>
      <c r="B46" s="639"/>
      <c r="C46" s="640"/>
      <c r="D46" s="640"/>
      <c r="E46" s="640"/>
      <c r="F46" s="640"/>
      <c r="G46" s="640"/>
      <c r="H46" s="640"/>
      <c r="I46" s="641"/>
      <c r="J46" s="639"/>
      <c r="K46" s="640"/>
      <c r="L46" s="640"/>
      <c r="M46" s="640"/>
      <c r="N46" s="640"/>
      <c r="O46" s="640"/>
      <c r="P46" s="640"/>
      <c r="Q46" s="641"/>
      <c r="R46" s="631"/>
      <c r="S46" s="648"/>
      <c r="T46" s="648"/>
      <c r="U46" s="633"/>
      <c r="V46" s="631"/>
      <c r="W46" s="632"/>
      <c r="X46" s="632"/>
      <c r="Y46" s="633"/>
      <c r="Z46" s="15"/>
      <c r="AA46" s="653"/>
    </row>
    <row r="47" spans="1:27" ht="10.199999999999999" customHeight="1" x14ac:dyDescent="0.25">
      <c r="A47" s="59"/>
      <c r="B47" s="639"/>
      <c r="C47" s="640"/>
      <c r="D47" s="640"/>
      <c r="E47" s="640"/>
      <c r="F47" s="640"/>
      <c r="G47" s="640"/>
      <c r="H47" s="640"/>
      <c r="I47" s="641"/>
      <c r="J47" s="639"/>
      <c r="K47" s="640"/>
      <c r="L47" s="640"/>
      <c r="M47" s="640"/>
      <c r="N47" s="640"/>
      <c r="O47" s="640"/>
      <c r="P47" s="640"/>
      <c r="Q47" s="641"/>
      <c r="R47" s="631"/>
      <c r="S47" s="648"/>
      <c r="T47" s="648"/>
      <c r="U47" s="633"/>
      <c r="V47" s="631"/>
      <c r="W47" s="632"/>
      <c r="X47" s="632"/>
      <c r="Y47" s="633"/>
      <c r="Z47" s="15"/>
      <c r="AA47" s="653"/>
    </row>
    <row r="48" spans="1:27" ht="10.199999999999999" customHeight="1" x14ac:dyDescent="0.25">
      <c r="A48" s="59"/>
      <c r="B48" s="639"/>
      <c r="C48" s="640"/>
      <c r="D48" s="640"/>
      <c r="E48" s="640"/>
      <c r="F48" s="640"/>
      <c r="G48" s="640"/>
      <c r="H48" s="640"/>
      <c r="I48" s="641"/>
      <c r="J48" s="639"/>
      <c r="K48" s="640"/>
      <c r="L48" s="640"/>
      <c r="M48" s="640"/>
      <c r="N48" s="640"/>
      <c r="O48" s="640"/>
      <c r="P48" s="640"/>
      <c r="Q48" s="641"/>
      <c r="R48" s="631"/>
      <c r="S48" s="648"/>
      <c r="T48" s="648"/>
      <c r="U48" s="633"/>
      <c r="V48" s="631"/>
      <c r="W48" s="632"/>
      <c r="X48" s="632"/>
      <c r="Y48" s="633"/>
      <c r="Z48" s="15"/>
      <c r="AA48" s="653"/>
    </row>
    <row r="49" spans="1:27" ht="10.199999999999999" customHeight="1" x14ac:dyDescent="0.25">
      <c r="A49" s="59"/>
      <c r="B49" s="642"/>
      <c r="C49" s="643"/>
      <c r="D49" s="643"/>
      <c r="E49" s="643"/>
      <c r="F49" s="643"/>
      <c r="G49" s="643"/>
      <c r="H49" s="643"/>
      <c r="I49" s="644"/>
      <c r="J49" s="642"/>
      <c r="K49" s="643"/>
      <c r="L49" s="643"/>
      <c r="M49" s="643"/>
      <c r="N49" s="643"/>
      <c r="O49" s="643"/>
      <c r="P49" s="643"/>
      <c r="Q49" s="644"/>
      <c r="R49" s="634"/>
      <c r="S49" s="635"/>
      <c r="T49" s="635"/>
      <c r="U49" s="636"/>
      <c r="V49" s="634"/>
      <c r="W49" s="635"/>
      <c r="X49" s="635"/>
      <c r="Y49" s="636"/>
      <c r="Z49" s="15"/>
      <c r="AA49" s="653"/>
    </row>
    <row r="50" spans="1:27" ht="10.199999999999999" customHeight="1" x14ac:dyDescent="0.25">
      <c r="A50" s="59"/>
      <c r="B50" s="60"/>
      <c r="C50" s="645" t="s">
        <v>0</v>
      </c>
      <c r="D50" s="649"/>
      <c r="E50" s="649"/>
      <c r="F50" s="649"/>
      <c r="G50" s="60"/>
      <c r="H50" s="60"/>
      <c r="I50" s="60"/>
      <c r="J50" s="60"/>
      <c r="K50" s="60"/>
      <c r="L50" s="61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15"/>
      <c r="AA50" s="653"/>
    </row>
    <row r="51" spans="1:27" ht="10.199999999999999" customHeight="1" x14ac:dyDescent="0.25">
      <c r="A51" s="59"/>
      <c r="B51" s="60"/>
      <c r="C51" s="650"/>
      <c r="D51" s="650"/>
      <c r="E51" s="650"/>
      <c r="F51" s="65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15"/>
      <c r="AA51" s="653"/>
    </row>
    <row r="52" spans="1:27" ht="10.199999999999999" customHeight="1" x14ac:dyDescent="0.25">
      <c r="A52" s="59"/>
      <c r="B52" s="628"/>
      <c r="C52" s="637"/>
      <c r="D52" s="637"/>
      <c r="E52" s="637"/>
      <c r="F52" s="637"/>
      <c r="G52" s="637"/>
      <c r="H52" s="637"/>
      <c r="I52" s="638"/>
      <c r="J52" s="628"/>
      <c r="K52" s="637"/>
      <c r="L52" s="637"/>
      <c r="M52" s="637"/>
      <c r="N52" s="637"/>
      <c r="O52" s="637"/>
      <c r="P52" s="637"/>
      <c r="Q52" s="638"/>
      <c r="R52" s="628"/>
      <c r="S52" s="629"/>
      <c r="T52" s="629"/>
      <c r="U52" s="630"/>
      <c r="V52" s="628"/>
      <c r="W52" s="629"/>
      <c r="X52" s="629"/>
      <c r="Y52" s="630"/>
      <c r="Z52" s="15"/>
      <c r="AA52" s="653"/>
    </row>
    <row r="53" spans="1:27" ht="10.199999999999999" customHeight="1" x14ac:dyDescent="0.25">
      <c r="A53" s="59"/>
      <c r="B53" s="639"/>
      <c r="C53" s="640"/>
      <c r="D53" s="640"/>
      <c r="E53" s="640"/>
      <c r="F53" s="640"/>
      <c r="G53" s="640"/>
      <c r="H53" s="640"/>
      <c r="I53" s="641"/>
      <c r="J53" s="639"/>
      <c r="K53" s="640"/>
      <c r="L53" s="640"/>
      <c r="M53" s="640"/>
      <c r="N53" s="640"/>
      <c r="O53" s="640"/>
      <c r="P53" s="640"/>
      <c r="Q53" s="641"/>
      <c r="R53" s="631"/>
      <c r="S53" s="648"/>
      <c r="T53" s="648"/>
      <c r="U53" s="633"/>
      <c r="V53" s="631"/>
      <c r="W53" s="632"/>
      <c r="X53" s="632"/>
      <c r="Y53" s="633"/>
      <c r="Z53" s="15"/>
      <c r="AA53" s="653"/>
    </row>
    <row r="54" spans="1:27" ht="10.199999999999999" customHeight="1" x14ac:dyDescent="0.25">
      <c r="A54" s="59"/>
      <c r="B54" s="639"/>
      <c r="C54" s="640"/>
      <c r="D54" s="640"/>
      <c r="E54" s="640"/>
      <c r="F54" s="640"/>
      <c r="G54" s="640"/>
      <c r="H54" s="640"/>
      <c r="I54" s="641"/>
      <c r="J54" s="639"/>
      <c r="K54" s="640"/>
      <c r="L54" s="640"/>
      <c r="M54" s="640"/>
      <c r="N54" s="640"/>
      <c r="O54" s="640"/>
      <c r="P54" s="640"/>
      <c r="Q54" s="641"/>
      <c r="R54" s="631"/>
      <c r="S54" s="648"/>
      <c r="T54" s="648"/>
      <c r="U54" s="633"/>
      <c r="V54" s="631"/>
      <c r="W54" s="632"/>
      <c r="X54" s="632"/>
      <c r="Y54" s="633"/>
      <c r="Z54" s="15"/>
      <c r="AA54" s="653"/>
    </row>
    <row r="55" spans="1:27" ht="10.199999999999999" customHeight="1" x14ac:dyDescent="0.25">
      <c r="A55" s="59"/>
      <c r="B55" s="639"/>
      <c r="C55" s="640"/>
      <c r="D55" s="640"/>
      <c r="E55" s="640"/>
      <c r="F55" s="640"/>
      <c r="G55" s="640"/>
      <c r="H55" s="640"/>
      <c r="I55" s="641"/>
      <c r="J55" s="639"/>
      <c r="K55" s="640"/>
      <c r="L55" s="640"/>
      <c r="M55" s="640"/>
      <c r="N55" s="640"/>
      <c r="O55" s="640"/>
      <c r="P55" s="640"/>
      <c r="Q55" s="641"/>
      <c r="R55" s="631"/>
      <c r="S55" s="648"/>
      <c r="T55" s="648"/>
      <c r="U55" s="633"/>
      <c r="V55" s="631"/>
      <c r="W55" s="632"/>
      <c r="X55" s="632"/>
      <c r="Y55" s="633"/>
      <c r="Z55" s="15"/>
      <c r="AA55" s="653"/>
    </row>
    <row r="56" spans="1:27" ht="10.199999999999999" customHeight="1" x14ac:dyDescent="0.25">
      <c r="A56" s="59"/>
      <c r="B56" s="642"/>
      <c r="C56" s="643"/>
      <c r="D56" s="643"/>
      <c r="E56" s="643"/>
      <c r="F56" s="643"/>
      <c r="G56" s="643"/>
      <c r="H56" s="643"/>
      <c r="I56" s="644"/>
      <c r="J56" s="642"/>
      <c r="K56" s="643"/>
      <c r="L56" s="643"/>
      <c r="M56" s="643"/>
      <c r="N56" s="643"/>
      <c r="O56" s="643"/>
      <c r="P56" s="643"/>
      <c r="Q56" s="644"/>
      <c r="R56" s="634"/>
      <c r="S56" s="635"/>
      <c r="T56" s="635"/>
      <c r="U56" s="636"/>
      <c r="V56" s="634"/>
      <c r="W56" s="635"/>
      <c r="X56" s="635"/>
      <c r="Y56" s="636"/>
      <c r="Z56" s="15"/>
      <c r="AA56" s="653"/>
    </row>
    <row r="57" spans="1:27" ht="10.199999999999999" customHeight="1" x14ac:dyDescent="0.25">
      <c r="A57" s="59"/>
      <c r="B57" s="60"/>
      <c r="C57" s="645" t="s">
        <v>454</v>
      </c>
      <c r="D57" s="649"/>
      <c r="E57" s="649"/>
      <c r="F57" s="649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15"/>
      <c r="AA57" s="653"/>
    </row>
    <row r="58" spans="1:27" ht="10.199999999999999" customHeight="1" x14ac:dyDescent="0.25">
      <c r="A58" s="59"/>
      <c r="B58" s="60"/>
      <c r="C58" s="650"/>
      <c r="D58" s="650"/>
      <c r="E58" s="650"/>
      <c r="F58" s="650"/>
      <c r="G58" s="60"/>
      <c r="H58" s="60"/>
      <c r="I58" s="60"/>
      <c r="J58" s="60"/>
      <c r="K58" s="60"/>
      <c r="L58" s="61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15"/>
      <c r="AA58" s="653"/>
    </row>
    <row r="59" spans="1:27" ht="10.199999999999999" customHeight="1" x14ac:dyDescent="0.25">
      <c r="A59" s="59"/>
      <c r="B59" s="628"/>
      <c r="C59" s="637"/>
      <c r="D59" s="637"/>
      <c r="E59" s="637"/>
      <c r="F59" s="637"/>
      <c r="G59" s="637"/>
      <c r="H59" s="637"/>
      <c r="I59" s="638"/>
      <c r="J59" s="628"/>
      <c r="K59" s="637"/>
      <c r="L59" s="637"/>
      <c r="M59" s="637"/>
      <c r="N59" s="637"/>
      <c r="O59" s="637"/>
      <c r="P59" s="637"/>
      <c r="Q59" s="638"/>
      <c r="R59" s="628"/>
      <c r="S59" s="629"/>
      <c r="T59" s="629"/>
      <c r="U59" s="630"/>
      <c r="V59" s="628"/>
      <c r="W59" s="629"/>
      <c r="X59" s="629"/>
      <c r="Y59" s="630"/>
      <c r="Z59" s="15"/>
      <c r="AA59" s="653"/>
    </row>
    <row r="60" spans="1:27" ht="10.199999999999999" customHeight="1" x14ac:dyDescent="0.25">
      <c r="A60" s="59"/>
      <c r="B60" s="639"/>
      <c r="C60" s="640"/>
      <c r="D60" s="640"/>
      <c r="E60" s="640"/>
      <c r="F60" s="640"/>
      <c r="G60" s="640"/>
      <c r="H60" s="640"/>
      <c r="I60" s="641"/>
      <c r="J60" s="639"/>
      <c r="K60" s="640"/>
      <c r="L60" s="640"/>
      <c r="M60" s="640"/>
      <c r="N60" s="640"/>
      <c r="O60" s="640"/>
      <c r="P60" s="640"/>
      <c r="Q60" s="641"/>
      <c r="R60" s="631"/>
      <c r="S60" s="648"/>
      <c r="T60" s="648"/>
      <c r="U60" s="633"/>
      <c r="V60" s="631"/>
      <c r="W60" s="632"/>
      <c r="X60" s="632"/>
      <c r="Y60" s="633"/>
      <c r="Z60" s="15"/>
      <c r="AA60" s="653"/>
    </row>
    <row r="61" spans="1:27" ht="10.199999999999999" customHeight="1" x14ac:dyDescent="0.25">
      <c r="A61" s="59"/>
      <c r="B61" s="639"/>
      <c r="C61" s="640"/>
      <c r="D61" s="640"/>
      <c r="E61" s="640"/>
      <c r="F61" s="640"/>
      <c r="G61" s="640"/>
      <c r="H61" s="640"/>
      <c r="I61" s="641"/>
      <c r="J61" s="639"/>
      <c r="K61" s="640"/>
      <c r="L61" s="640"/>
      <c r="M61" s="640"/>
      <c r="N61" s="640"/>
      <c r="O61" s="640"/>
      <c r="P61" s="640"/>
      <c r="Q61" s="641"/>
      <c r="R61" s="631"/>
      <c r="S61" s="648"/>
      <c r="T61" s="648"/>
      <c r="U61" s="633"/>
      <c r="V61" s="631"/>
      <c r="W61" s="632"/>
      <c r="X61" s="632"/>
      <c r="Y61" s="633"/>
      <c r="Z61" s="15"/>
      <c r="AA61" s="653"/>
    </row>
    <row r="62" spans="1:27" ht="10.199999999999999" customHeight="1" x14ac:dyDescent="0.25">
      <c r="A62" s="59"/>
      <c r="B62" s="639"/>
      <c r="C62" s="640"/>
      <c r="D62" s="640"/>
      <c r="E62" s="640"/>
      <c r="F62" s="640"/>
      <c r="G62" s="640"/>
      <c r="H62" s="640"/>
      <c r="I62" s="641"/>
      <c r="J62" s="639"/>
      <c r="K62" s="640"/>
      <c r="L62" s="640"/>
      <c r="M62" s="640"/>
      <c r="N62" s="640"/>
      <c r="O62" s="640"/>
      <c r="P62" s="640"/>
      <c r="Q62" s="641"/>
      <c r="R62" s="631"/>
      <c r="S62" s="648"/>
      <c r="T62" s="648"/>
      <c r="U62" s="633"/>
      <c r="V62" s="631"/>
      <c r="W62" s="632"/>
      <c r="X62" s="632"/>
      <c r="Y62" s="633"/>
      <c r="Z62" s="15"/>
      <c r="AA62" s="653"/>
    </row>
    <row r="63" spans="1:27" ht="10.199999999999999" customHeight="1" x14ac:dyDescent="0.25">
      <c r="A63" s="59"/>
      <c r="B63" s="642"/>
      <c r="C63" s="643"/>
      <c r="D63" s="643"/>
      <c r="E63" s="643"/>
      <c r="F63" s="643"/>
      <c r="G63" s="643"/>
      <c r="H63" s="643"/>
      <c r="I63" s="644"/>
      <c r="J63" s="642"/>
      <c r="K63" s="643"/>
      <c r="L63" s="643"/>
      <c r="M63" s="643"/>
      <c r="N63" s="643"/>
      <c r="O63" s="643"/>
      <c r="P63" s="643"/>
      <c r="Q63" s="644"/>
      <c r="R63" s="634"/>
      <c r="S63" s="635"/>
      <c r="T63" s="635"/>
      <c r="U63" s="636"/>
      <c r="V63" s="634"/>
      <c r="W63" s="635"/>
      <c r="X63" s="635"/>
      <c r="Y63" s="636"/>
      <c r="Z63" s="15"/>
      <c r="AA63" s="653"/>
    </row>
    <row r="64" spans="1:27" ht="10.199999999999999" customHeight="1" x14ac:dyDescent="0.25">
      <c r="A64" s="59"/>
      <c r="B64" s="60"/>
      <c r="C64" s="645" t="s">
        <v>454</v>
      </c>
      <c r="D64" s="649"/>
      <c r="E64" s="649"/>
      <c r="F64" s="649"/>
      <c r="G64" s="60"/>
      <c r="H64" s="60"/>
      <c r="I64" s="60"/>
      <c r="J64" s="60"/>
      <c r="K64" s="60"/>
      <c r="L64" s="61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15"/>
      <c r="AA64" s="653"/>
    </row>
    <row r="65" spans="1:38" ht="10.199999999999999" customHeight="1" x14ac:dyDescent="0.25">
      <c r="A65" s="59"/>
      <c r="B65" s="60"/>
      <c r="C65" s="651"/>
      <c r="D65" s="651"/>
      <c r="E65" s="651"/>
      <c r="F65" s="65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15"/>
      <c r="AA65" s="653"/>
    </row>
    <row r="66" spans="1:38" ht="10.199999999999999" customHeight="1" x14ac:dyDescent="0.25">
      <c r="A66" s="59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1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15"/>
      <c r="AA66" s="653"/>
    </row>
    <row r="67" spans="1:38" ht="10.199999999999999" customHeight="1" x14ac:dyDescent="0.25">
      <c r="A67" s="59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15"/>
      <c r="AA67" s="653"/>
    </row>
    <row r="68" spans="1:38" ht="10.199999999999999" customHeight="1" x14ac:dyDescent="0.25">
      <c r="A68" s="59"/>
      <c r="B68" s="628"/>
      <c r="C68" s="637"/>
      <c r="D68" s="637"/>
      <c r="E68" s="637"/>
      <c r="F68" s="637"/>
      <c r="G68" s="637"/>
      <c r="H68" s="637"/>
      <c r="I68" s="638"/>
      <c r="J68" s="628"/>
      <c r="K68" s="637"/>
      <c r="L68" s="637"/>
      <c r="M68" s="637"/>
      <c r="N68" s="637"/>
      <c r="O68" s="637"/>
      <c r="P68" s="637"/>
      <c r="Q68" s="638"/>
      <c r="R68" s="628"/>
      <c r="S68" s="629"/>
      <c r="T68" s="629"/>
      <c r="U68" s="630"/>
      <c r="V68" s="628"/>
      <c r="W68" s="629"/>
      <c r="X68" s="629"/>
      <c r="Y68" s="630"/>
      <c r="Z68" s="15"/>
      <c r="AA68" s="653"/>
    </row>
    <row r="69" spans="1:38" ht="10.199999999999999" customHeight="1" x14ac:dyDescent="0.25">
      <c r="A69" s="59"/>
      <c r="B69" s="639"/>
      <c r="C69" s="640"/>
      <c r="D69" s="640"/>
      <c r="E69" s="640"/>
      <c r="F69" s="640"/>
      <c r="G69" s="640"/>
      <c r="H69" s="640"/>
      <c r="I69" s="641"/>
      <c r="J69" s="639"/>
      <c r="K69" s="640"/>
      <c r="L69" s="640"/>
      <c r="M69" s="640"/>
      <c r="N69" s="640"/>
      <c r="O69" s="640"/>
      <c r="P69" s="640"/>
      <c r="Q69" s="641"/>
      <c r="R69" s="631"/>
      <c r="S69" s="648"/>
      <c r="T69" s="648"/>
      <c r="U69" s="633"/>
      <c r="V69" s="631"/>
      <c r="W69" s="632"/>
      <c r="X69" s="632"/>
      <c r="Y69" s="633"/>
      <c r="Z69" s="15"/>
      <c r="AA69" s="653"/>
    </row>
    <row r="70" spans="1:38" ht="10.199999999999999" customHeight="1" x14ac:dyDescent="0.25">
      <c r="A70" s="59"/>
      <c r="B70" s="639"/>
      <c r="C70" s="640"/>
      <c r="D70" s="640"/>
      <c r="E70" s="640"/>
      <c r="F70" s="640"/>
      <c r="G70" s="640"/>
      <c r="H70" s="640"/>
      <c r="I70" s="641"/>
      <c r="J70" s="639"/>
      <c r="K70" s="640"/>
      <c r="L70" s="640"/>
      <c r="M70" s="640"/>
      <c r="N70" s="640"/>
      <c r="O70" s="640"/>
      <c r="P70" s="640"/>
      <c r="Q70" s="641"/>
      <c r="R70" s="631"/>
      <c r="S70" s="648"/>
      <c r="T70" s="648"/>
      <c r="U70" s="633"/>
      <c r="V70" s="631"/>
      <c r="W70" s="632"/>
      <c r="X70" s="632"/>
      <c r="Y70" s="633"/>
      <c r="Z70" s="15"/>
      <c r="AA70" s="653"/>
    </row>
    <row r="71" spans="1:38" ht="10.199999999999999" customHeight="1" x14ac:dyDescent="0.25">
      <c r="A71" s="59"/>
      <c r="B71" s="639"/>
      <c r="C71" s="640"/>
      <c r="D71" s="640"/>
      <c r="E71" s="640"/>
      <c r="F71" s="640"/>
      <c r="G71" s="640"/>
      <c r="H71" s="640"/>
      <c r="I71" s="641"/>
      <c r="J71" s="639"/>
      <c r="K71" s="640"/>
      <c r="L71" s="640"/>
      <c r="M71" s="640"/>
      <c r="N71" s="640"/>
      <c r="O71" s="640"/>
      <c r="P71" s="640"/>
      <c r="Q71" s="641"/>
      <c r="R71" s="631"/>
      <c r="S71" s="648"/>
      <c r="T71" s="648"/>
      <c r="U71" s="633"/>
      <c r="V71" s="631"/>
      <c r="W71" s="632"/>
      <c r="X71" s="632"/>
      <c r="Y71" s="633"/>
      <c r="Z71" s="15"/>
      <c r="AA71" s="653"/>
    </row>
    <row r="72" spans="1:38" ht="10.199999999999999" customHeight="1" x14ac:dyDescent="0.25">
      <c r="A72" s="50"/>
      <c r="B72" s="642"/>
      <c r="C72" s="643"/>
      <c r="D72" s="643"/>
      <c r="E72" s="643"/>
      <c r="F72" s="643"/>
      <c r="G72" s="643"/>
      <c r="H72" s="643"/>
      <c r="I72" s="644"/>
      <c r="J72" s="642"/>
      <c r="K72" s="643"/>
      <c r="L72" s="643"/>
      <c r="M72" s="643"/>
      <c r="N72" s="643"/>
      <c r="O72" s="643"/>
      <c r="P72" s="643"/>
      <c r="Q72" s="644"/>
      <c r="R72" s="634"/>
      <c r="S72" s="635"/>
      <c r="T72" s="635"/>
      <c r="U72" s="636"/>
      <c r="V72" s="634"/>
      <c r="W72" s="635"/>
      <c r="X72" s="635"/>
      <c r="Y72" s="636"/>
      <c r="Z72" s="50"/>
      <c r="AA72" s="653"/>
    </row>
    <row r="73" spans="1:38" ht="10.199999999999999" customHeight="1" x14ac:dyDescent="0.25">
      <c r="A73" s="50"/>
      <c r="B73" s="645" t="s">
        <v>94</v>
      </c>
      <c r="C73" s="646"/>
      <c r="D73" s="646"/>
      <c r="E73" s="646"/>
      <c r="F73" s="646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653"/>
    </row>
    <row r="74" spans="1:38" ht="10.199999999999999" customHeight="1" x14ac:dyDescent="0.25">
      <c r="A74" s="50"/>
      <c r="B74" s="647"/>
      <c r="C74" s="647"/>
      <c r="D74" s="647"/>
      <c r="E74" s="647"/>
      <c r="F74" s="647"/>
      <c r="G74" s="50"/>
      <c r="H74" s="50"/>
      <c r="I74" s="50"/>
      <c r="J74" s="50"/>
      <c r="K74" s="50"/>
      <c r="L74" s="50"/>
      <c r="M74" s="50"/>
      <c r="N74" s="62"/>
      <c r="O74" s="62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653"/>
    </row>
    <row r="75" spans="1:38" ht="10.199999999999999" customHeight="1" x14ac:dyDescent="0.25">
      <c r="A75" s="50"/>
      <c r="B75" s="628"/>
      <c r="C75" s="637"/>
      <c r="D75" s="637"/>
      <c r="E75" s="637"/>
      <c r="F75" s="637"/>
      <c r="G75" s="637"/>
      <c r="H75" s="637"/>
      <c r="I75" s="638"/>
      <c r="J75" s="628"/>
      <c r="K75" s="637"/>
      <c r="L75" s="637"/>
      <c r="M75" s="637"/>
      <c r="N75" s="637"/>
      <c r="O75" s="637"/>
      <c r="P75" s="637"/>
      <c r="Q75" s="638"/>
      <c r="R75" s="628"/>
      <c r="S75" s="629"/>
      <c r="T75" s="629"/>
      <c r="U75" s="630"/>
      <c r="V75" s="628"/>
      <c r="W75" s="629"/>
      <c r="X75" s="629"/>
      <c r="Y75" s="630"/>
      <c r="Z75" s="50"/>
      <c r="AA75" s="653"/>
    </row>
    <row r="76" spans="1:38" ht="10.199999999999999" customHeight="1" x14ac:dyDescent="0.25">
      <c r="A76" s="50"/>
      <c r="B76" s="639"/>
      <c r="C76" s="640"/>
      <c r="D76" s="640"/>
      <c r="E76" s="640"/>
      <c r="F76" s="640"/>
      <c r="G76" s="640"/>
      <c r="H76" s="640"/>
      <c r="I76" s="641"/>
      <c r="J76" s="639"/>
      <c r="K76" s="640"/>
      <c r="L76" s="640"/>
      <c r="M76" s="640"/>
      <c r="N76" s="640"/>
      <c r="O76" s="640"/>
      <c r="P76" s="640"/>
      <c r="Q76" s="641"/>
      <c r="R76" s="631"/>
      <c r="S76" s="648"/>
      <c r="T76" s="648"/>
      <c r="U76" s="633"/>
      <c r="V76" s="631"/>
      <c r="W76" s="632"/>
      <c r="X76" s="632"/>
      <c r="Y76" s="633"/>
      <c r="Z76" s="50"/>
      <c r="AA76" s="653"/>
    </row>
    <row r="77" spans="1:38" ht="10.199999999999999" customHeight="1" x14ac:dyDescent="0.25">
      <c r="A77" s="50"/>
      <c r="B77" s="639"/>
      <c r="C77" s="640"/>
      <c r="D77" s="640"/>
      <c r="E77" s="640"/>
      <c r="F77" s="640"/>
      <c r="G77" s="640"/>
      <c r="H77" s="640"/>
      <c r="I77" s="641"/>
      <c r="J77" s="639"/>
      <c r="K77" s="640"/>
      <c r="L77" s="640"/>
      <c r="M77" s="640"/>
      <c r="N77" s="640"/>
      <c r="O77" s="640"/>
      <c r="P77" s="640"/>
      <c r="Q77" s="641"/>
      <c r="R77" s="631"/>
      <c r="S77" s="648"/>
      <c r="T77" s="648"/>
      <c r="U77" s="633"/>
      <c r="V77" s="631"/>
      <c r="W77" s="632"/>
      <c r="X77" s="632"/>
      <c r="Y77" s="633"/>
      <c r="Z77" s="50"/>
      <c r="AA77" s="653"/>
    </row>
    <row r="78" spans="1:38" ht="10.199999999999999" customHeight="1" x14ac:dyDescent="0.25">
      <c r="A78" s="50"/>
      <c r="B78" s="639"/>
      <c r="C78" s="640"/>
      <c r="D78" s="640"/>
      <c r="E78" s="640"/>
      <c r="F78" s="640"/>
      <c r="G78" s="640"/>
      <c r="H78" s="640"/>
      <c r="I78" s="641"/>
      <c r="J78" s="639"/>
      <c r="K78" s="640"/>
      <c r="L78" s="640"/>
      <c r="M78" s="640"/>
      <c r="N78" s="640"/>
      <c r="O78" s="640"/>
      <c r="P78" s="640"/>
      <c r="Q78" s="641"/>
      <c r="R78" s="631"/>
      <c r="S78" s="648"/>
      <c r="T78" s="648"/>
      <c r="U78" s="633"/>
      <c r="V78" s="631"/>
      <c r="W78" s="632"/>
      <c r="X78" s="632"/>
      <c r="Y78" s="633"/>
      <c r="Z78" s="50"/>
      <c r="AA78" s="653"/>
    </row>
    <row r="79" spans="1:38" ht="10.199999999999999" customHeight="1" x14ac:dyDescent="0.25">
      <c r="A79" s="50"/>
      <c r="B79" s="642"/>
      <c r="C79" s="643"/>
      <c r="D79" s="643"/>
      <c r="E79" s="643"/>
      <c r="F79" s="643"/>
      <c r="G79" s="643"/>
      <c r="H79" s="643"/>
      <c r="I79" s="644"/>
      <c r="J79" s="642"/>
      <c r="K79" s="643"/>
      <c r="L79" s="643"/>
      <c r="M79" s="643"/>
      <c r="N79" s="643"/>
      <c r="O79" s="643"/>
      <c r="P79" s="643"/>
      <c r="Q79" s="644"/>
      <c r="R79" s="634"/>
      <c r="S79" s="635"/>
      <c r="T79" s="635"/>
      <c r="U79" s="636"/>
      <c r="V79" s="634"/>
      <c r="W79" s="635"/>
      <c r="X79" s="635"/>
      <c r="Y79" s="636"/>
      <c r="Z79" s="50"/>
      <c r="AA79" s="653"/>
      <c r="AB79" s="3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0.199999999999999" customHeight="1" x14ac:dyDescent="0.25">
      <c r="A80" s="50"/>
      <c r="B80" s="645" t="s">
        <v>455</v>
      </c>
      <c r="C80" s="646"/>
      <c r="D80" s="646"/>
      <c r="E80" s="646"/>
      <c r="F80" s="646"/>
      <c r="G80" s="63"/>
      <c r="H80" s="63"/>
      <c r="I80" s="63"/>
      <c r="J80" s="63"/>
      <c r="K80" s="63"/>
      <c r="L80" s="63"/>
      <c r="M80" s="50"/>
      <c r="N80" s="62"/>
      <c r="O80" s="62"/>
      <c r="P80" s="50"/>
      <c r="Q80" s="64"/>
      <c r="R80" s="64"/>
      <c r="S80" s="50"/>
      <c r="T80" s="50"/>
      <c r="U80" s="50"/>
      <c r="V80" s="50"/>
      <c r="W80" s="50"/>
      <c r="X80" s="50"/>
      <c r="Y80" s="50"/>
      <c r="Z80" s="50"/>
      <c r="AA80" s="653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10.199999999999999" customHeight="1" x14ac:dyDescent="0.25">
      <c r="A81" s="50"/>
      <c r="B81" s="647"/>
      <c r="C81" s="647"/>
      <c r="D81" s="647"/>
      <c r="E81" s="647"/>
      <c r="F81" s="647"/>
      <c r="G81" s="63"/>
      <c r="H81" s="63"/>
      <c r="I81" s="63"/>
      <c r="J81" s="63"/>
      <c r="K81" s="63"/>
      <c r="L81" s="63"/>
      <c r="M81" s="50"/>
      <c r="N81" s="62"/>
      <c r="O81" s="62"/>
      <c r="P81" s="50"/>
      <c r="Q81" s="64"/>
      <c r="R81" s="64"/>
      <c r="S81" s="50"/>
      <c r="T81" s="50"/>
      <c r="U81" s="50"/>
      <c r="V81" s="50"/>
      <c r="W81" s="50"/>
      <c r="X81" s="50"/>
      <c r="Y81" s="50"/>
      <c r="Z81" s="50"/>
      <c r="AA81" s="653"/>
      <c r="AB81" s="596"/>
      <c r="AC81" s="596"/>
      <c r="AD81" s="33"/>
      <c r="AE81" s="4"/>
      <c r="AF81" s="47"/>
      <c r="AG81" s="47"/>
      <c r="AH81" s="47"/>
      <c r="AI81" s="47"/>
      <c r="AJ81" s="4"/>
      <c r="AK81" s="4"/>
      <c r="AL81" s="4"/>
    </row>
    <row r="82" spans="1:38" ht="10.199999999999999" customHeight="1" x14ac:dyDescent="0.25">
      <c r="A82" s="50"/>
      <c r="B82" s="628"/>
      <c r="C82" s="637"/>
      <c r="D82" s="637"/>
      <c r="E82" s="637"/>
      <c r="F82" s="637"/>
      <c r="G82" s="637"/>
      <c r="H82" s="637"/>
      <c r="I82" s="638"/>
      <c r="J82" s="628"/>
      <c r="K82" s="637"/>
      <c r="L82" s="637"/>
      <c r="M82" s="637"/>
      <c r="N82" s="637"/>
      <c r="O82" s="637"/>
      <c r="P82" s="637"/>
      <c r="Q82" s="638"/>
      <c r="R82" s="628"/>
      <c r="S82" s="629"/>
      <c r="T82" s="629"/>
      <c r="U82" s="630"/>
      <c r="V82" s="628"/>
      <c r="W82" s="629"/>
      <c r="X82" s="629"/>
      <c r="Y82" s="630"/>
      <c r="Z82" s="50"/>
      <c r="AA82" s="653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0.199999999999999" customHeight="1" x14ac:dyDescent="0.25">
      <c r="A83" s="50"/>
      <c r="B83" s="639"/>
      <c r="C83" s="640"/>
      <c r="D83" s="640"/>
      <c r="E83" s="640"/>
      <c r="F83" s="640"/>
      <c r="G83" s="640"/>
      <c r="H83" s="640"/>
      <c r="I83" s="641"/>
      <c r="J83" s="639"/>
      <c r="K83" s="640"/>
      <c r="L83" s="640"/>
      <c r="M83" s="640"/>
      <c r="N83" s="640"/>
      <c r="O83" s="640"/>
      <c r="P83" s="640"/>
      <c r="Q83" s="641"/>
      <c r="R83" s="631"/>
      <c r="S83" s="648"/>
      <c r="T83" s="648"/>
      <c r="U83" s="633"/>
      <c r="V83" s="631"/>
      <c r="W83" s="632"/>
      <c r="X83" s="632"/>
      <c r="Y83" s="633"/>
      <c r="Z83" s="60"/>
      <c r="AA83" s="653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0.199999999999999" customHeight="1" x14ac:dyDescent="0.25">
      <c r="A84" s="50"/>
      <c r="B84" s="639"/>
      <c r="C84" s="640"/>
      <c r="D84" s="640"/>
      <c r="E84" s="640"/>
      <c r="F84" s="640"/>
      <c r="G84" s="640"/>
      <c r="H84" s="640"/>
      <c r="I84" s="641"/>
      <c r="J84" s="639"/>
      <c r="K84" s="640"/>
      <c r="L84" s="640"/>
      <c r="M84" s="640"/>
      <c r="N84" s="640"/>
      <c r="O84" s="640"/>
      <c r="P84" s="640"/>
      <c r="Q84" s="641"/>
      <c r="R84" s="631"/>
      <c r="S84" s="648"/>
      <c r="T84" s="648"/>
      <c r="U84" s="633"/>
      <c r="V84" s="631"/>
      <c r="W84" s="632"/>
      <c r="X84" s="632"/>
      <c r="Y84" s="633"/>
      <c r="Z84" s="60"/>
      <c r="AA84" s="653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0.199999999999999" customHeight="1" x14ac:dyDescent="0.25">
      <c r="A85" s="50"/>
      <c r="B85" s="639"/>
      <c r="C85" s="640"/>
      <c r="D85" s="640"/>
      <c r="E85" s="640"/>
      <c r="F85" s="640"/>
      <c r="G85" s="640"/>
      <c r="H85" s="640"/>
      <c r="I85" s="641"/>
      <c r="J85" s="639"/>
      <c r="K85" s="640"/>
      <c r="L85" s="640"/>
      <c r="M85" s="640"/>
      <c r="N85" s="640"/>
      <c r="O85" s="640"/>
      <c r="P85" s="640"/>
      <c r="Q85" s="641"/>
      <c r="R85" s="631"/>
      <c r="S85" s="648"/>
      <c r="T85" s="648"/>
      <c r="U85" s="633"/>
      <c r="V85" s="631"/>
      <c r="W85" s="632"/>
      <c r="X85" s="632"/>
      <c r="Y85" s="633"/>
      <c r="Z85" s="50"/>
      <c r="AA85" s="653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10.199999999999999" customHeight="1" x14ac:dyDescent="0.25">
      <c r="A86" s="50"/>
      <c r="B86" s="642"/>
      <c r="C86" s="643"/>
      <c r="D86" s="643"/>
      <c r="E86" s="643"/>
      <c r="F86" s="643"/>
      <c r="G86" s="643"/>
      <c r="H86" s="643"/>
      <c r="I86" s="644"/>
      <c r="J86" s="642"/>
      <c r="K86" s="643"/>
      <c r="L86" s="643"/>
      <c r="M86" s="643"/>
      <c r="N86" s="643"/>
      <c r="O86" s="643"/>
      <c r="P86" s="643"/>
      <c r="Q86" s="644"/>
      <c r="R86" s="634"/>
      <c r="S86" s="635"/>
      <c r="T86" s="635"/>
      <c r="U86" s="636"/>
      <c r="V86" s="634"/>
      <c r="W86" s="635"/>
      <c r="X86" s="635"/>
      <c r="Y86" s="636"/>
      <c r="Z86" s="50"/>
      <c r="AA86" s="653"/>
      <c r="AB86" s="4"/>
      <c r="AC86" s="4"/>
      <c r="AD86" s="19"/>
      <c r="AE86" s="4"/>
      <c r="AF86" s="4"/>
      <c r="AG86" s="4"/>
      <c r="AH86" s="4"/>
      <c r="AI86" s="4"/>
      <c r="AJ86" s="4"/>
      <c r="AK86" s="4"/>
      <c r="AL86" s="4"/>
    </row>
    <row r="87" spans="1:38" ht="10.199999999999999" customHeight="1" x14ac:dyDescent="0.25">
      <c r="A87" s="50"/>
      <c r="B87" s="645" t="s">
        <v>455</v>
      </c>
      <c r="C87" s="646"/>
      <c r="D87" s="646"/>
      <c r="E87" s="646"/>
      <c r="F87" s="646"/>
      <c r="G87" s="65"/>
      <c r="H87" s="65"/>
      <c r="I87" s="65"/>
      <c r="J87" s="65"/>
      <c r="K87" s="65"/>
      <c r="L87" s="65"/>
      <c r="M87" s="65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653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10.199999999999999" customHeight="1" x14ac:dyDescent="0.25">
      <c r="A88" s="50"/>
      <c r="B88" s="579"/>
      <c r="C88" s="579"/>
      <c r="D88" s="579"/>
      <c r="E88" s="579"/>
      <c r="F88" s="579"/>
      <c r="G88" s="67"/>
      <c r="H88" s="67"/>
      <c r="I88" s="67"/>
      <c r="J88" s="67"/>
      <c r="K88" s="67"/>
      <c r="L88" s="67"/>
      <c r="M88" s="67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653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10.199999999999999" customHeight="1" x14ac:dyDescent="0.25">
      <c r="A89" s="50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653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10.199999999999999" customHeigh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653"/>
    </row>
    <row r="91" spans="1:38" ht="10.199999999999999" customHeigh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653"/>
    </row>
    <row r="92" spans="1:38" ht="10.199999999999999" customHeigh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653"/>
    </row>
    <row r="93" spans="1:38" ht="10.199999999999999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653"/>
    </row>
    <row r="94" spans="1:38" ht="10.199999999999999" customHeight="1" x14ac:dyDescent="0.25">
      <c r="A94" s="50"/>
      <c r="B94" s="596"/>
      <c r="C94" s="596"/>
      <c r="D94" s="596"/>
      <c r="E94" s="596"/>
      <c r="F94" s="596"/>
      <c r="G94" s="596"/>
      <c r="J94" s="596"/>
      <c r="K94" s="596"/>
      <c r="L94" s="596"/>
      <c r="M94" s="596"/>
      <c r="N94" s="596"/>
      <c r="O94" s="596"/>
      <c r="R94" s="596"/>
      <c r="S94" s="596"/>
      <c r="T94" s="596"/>
      <c r="U94" s="596"/>
      <c r="V94" s="596"/>
      <c r="W94" s="596"/>
      <c r="AA94" s="653"/>
    </row>
    <row r="95" spans="1:38" ht="10.199999999999999" customHeight="1" x14ac:dyDescent="0.25">
      <c r="A95" s="50"/>
      <c r="B95" s="627"/>
      <c r="C95" s="627"/>
      <c r="D95" s="627"/>
      <c r="E95" s="627"/>
      <c r="F95" s="627"/>
      <c r="G95" s="627"/>
      <c r="J95" s="627"/>
      <c r="K95" s="627"/>
      <c r="L95" s="627"/>
      <c r="M95" s="627"/>
      <c r="N95" s="627"/>
      <c r="O95" s="627"/>
      <c r="R95" s="627"/>
      <c r="S95" s="627"/>
      <c r="T95" s="627"/>
      <c r="U95" s="627"/>
      <c r="V95" s="627"/>
      <c r="W95" s="627"/>
      <c r="AA95" s="653"/>
    </row>
    <row r="96" spans="1:38" ht="10.199999999999999" customHeight="1" x14ac:dyDescent="0.25">
      <c r="A96" s="50"/>
      <c r="AA96" s="653"/>
    </row>
    <row r="97" spans="1:27" ht="10.199999999999999" customHeight="1" x14ac:dyDescent="0.25">
      <c r="A97" s="50"/>
      <c r="B97" s="608" t="s">
        <v>0</v>
      </c>
      <c r="C97" s="608"/>
      <c r="D97" s="608"/>
      <c r="E97" s="608"/>
      <c r="F97" s="608"/>
      <c r="G97" s="608"/>
      <c r="J97" s="608" t="s">
        <v>454</v>
      </c>
      <c r="K97" s="608"/>
      <c r="L97" s="608"/>
      <c r="M97" s="608"/>
      <c r="N97" s="608"/>
      <c r="O97" s="608"/>
      <c r="R97" s="608" t="s">
        <v>454</v>
      </c>
      <c r="S97" s="608"/>
      <c r="T97" s="608"/>
      <c r="U97" s="608"/>
      <c r="V97" s="608"/>
      <c r="W97" s="608"/>
      <c r="AA97" s="653"/>
    </row>
    <row r="98" spans="1:27" ht="10.199999999999999" customHeight="1" thickBot="1" x14ac:dyDescent="0.3">
      <c r="A98" s="50"/>
      <c r="B98" s="609"/>
      <c r="C98" s="609"/>
      <c r="D98" s="609"/>
      <c r="E98" s="609"/>
      <c r="F98" s="609"/>
      <c r="G98" s="609"/>
      <c r="J98" s="609"/>
      <c r="K98" s="609"/>
      <c r="L98" s="609"/>
      <c r="M98" s="609"/>
      <c r="N98" s="609"/>
      <c r="O98" s="609"/>
      <c r="R98" s="609"/>
      <c r="S98" s="609"/>
      <c r="T98" s="609"/>
      <c r="U98" s="609"/>
      <c r="V98" s="609"/>
      <c r="W98" s="609"/>
      <c r="AA98" s="653"/>
    </row>
    <row r="99" spans="1:27" ht="10.199999999999999" customHeight="1" x14ac:dyDescent="0.25">
      <c r="A99" s="50"/>
      <c r="B99" s="623" t="s">
        <v>1</v>
      </c>
      <c r="C99" s="624"/>
      <c r="D99" s="624"/>
      <c r="E99" s="624"/>
      <c r="F99" s="624"/>
      <c r="G99" s="39"/>
      <c r="H99" s="39"/>
      <c r="I99" s="3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"/>
      <c r="Z99" s="3"/>
      <c r="AA99" s="653"/>
    </row>
    <row r="100" spans="1:27" ht="10.199999999999999" customHeight="1" x14ac:dyDescent="0.25">
      <c r="A100" s="50"/>
      <c r="B100" s="615"/>
      <c r="C100" s="613"/>
      <c r="D100" s="613"/>
      <c r="E100" s="613"/>
      <c r="F100" s="613"/>
      <c r="G100" s="38"/>
      <c r="H100" s="38"/>
      <c r="I100" s="38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5"/>
      <c r="Z100" s="3"/>
      <c r="AA100" s="653"/>
    </row>
    <row r="101" spans="1:27" ht="9.6" customHeight="1" x14ac:dyDescent="0.25">
      <c r="A101" s="50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5"/>
      <c r="Z101" s="3"/>
      <c r="AA101" s="653"/>
    </row>
    <row r="102" spans="1:27" ht="10.199999999999999" customHeight="1" x14ac:dyDescent="0.25">
      <c r="A102" s="50"/>
      <c r="B102" s="615" t="s">
        <v>48</v>
      </c>
      <c r="C102" s="613"/>
      <c r="D102" s="613"/>
      <c r="E102" s="611" t="str">
        <f>IF(Dienststellendaten!N29&lt;1,"",Dienststellendaten!N29)</f>
        <v/>
      </c>
      <c r="F102" s="612"/>
      <c r="G102" s="612"/>
      <c r="H102" s="4"/>
      <c r="I102" s="613" t="s">
        <v>50</v>
      </c>
      <c r="J102" s="614"/>
      <c r="K102" s="614"/>
      <c r="L102" s="614"/>
      <c r="M102" s="614"/>
      <c r="N102" s="596"/>
      <c r="O102" s="596"/>
      <c r="P102" s="4"/>
      <c r="Q102" s="613" t="s">
        <v>99</v>
      </c>
      <c r="R102" s="503"/>
      <c r="S102" s="503"/>
      <c r="T102" s="503"/>
      <c r="U102" s="503"/>
      <c r="V102" s="625"/>
      <c r="W102" s="626"/>
      <c r="X102" s="626"/>
      <c r="Y102" s="5"/>
      <c r="Z102" s="3"/>
      <c r="AA102" s="653"/>
    </row>
    <row r="103" spans="1:27" ht="10.199999999999999" customHeight="1" x14ac:dyDescent="0.25">
      <c r="A103" s="50"/>
      <c r="B103" s="615"/>
      <c r="C103" s="613"/>
      <c r="D103" s="613"/>
      <c r="E103" s="612"/>
      <c r="F103" s="612"/>
      <c r="G103" s="612"/>
      <c r="H103" s="4"/>
      <c r="I103" s="614"/>
      <c r="J103" s="614"/>
      <c r="K103" s="614"/>
      <c r="L103" s="614"/>
      <c r="M103" s="614"/>
      <c r="N103" s="596"/>
      <c r="O103" s="596"/>
      <c r="P103" s="4"/>
      <c r="Q103" s="503"/>
      <c r="R103" s="503"/>
      <c r="S103" s="503"/>
      <c r="T103" s="503"/>
      <c r="U103" s="503"/>
      <c r="V103" s="601"/>
      <c r="W103" s="601"/>
      <c r="X103" s="601"/>
      <c r="Y103" s="5"/>
      <c r="Z103" s="3"/>
      <c r="AA103" s="653"/>
    </row>
    <row r="104" spans="1:27" ht="10.199999999999999" customHeight="1" x14ac:dyDescent="0.25">
      <c r="A104" s="50"/>
      <c r="B104" s="40"/>
      <c r="C104" s="35"/>
      <c r="D104" s="35"/>
      <c r="E104" s="35"/>
      <c r="F104" s="29"/>
      <c r="G104" s="29"/>
      <c r="H104" s="29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5"/>
      <c r="Z104" s="3"/>
      <c r="AA104" s="653"/>
    </row>
    <row r="105" spans="1:27" ht="10.199999999999999" customHeight="1" x14ac:dyDescent="0.25">
      <c r="A105" s="50"/>
      <c r="B105" s="615" t="s">
        <v>101</v>
      </c>
      <c r="C105" s="596"/>
      <c r="D105" s="596"/>
      <c r="E105" s="596"/>
      <c r="F105" s="596"/>
      <c r="G105" s="596"/>
      <c r="H105" s="618"/>
      <c r="I105" s="618"/>
      <c r="J105" s="619"/>
      <c r="K105" s="4"/>
      <c r="L105" s="4"/>
      <c r="M105" s="4"/>
      <c r="N105" s="4"/>
      <c r="O105" s="4"/>
      <c r="P105" s="4"/>
      <c r="Q105" s="166"/>
      <c r="R105" s="166"/>
      <c r="S105" s="166"/>
      <c r="T105" s="166"/>
      <c r="U105" s="61"/>
      <c r="V105" s="61"/>
      <c r="W105" s="4"/>
      <c r="X105" s="4"/>
      <c r="Y105" s="5"/>
      <c r="Z105" s="3"/>
      <c r="AA105" s="653"/>
    </row>
    <row r="106" spans="1:27" ht="10.199999999999999" customHeight="1" x14ac:dyDescent="0.25">
      <c r="A106" s="50"/>
      <c r="B106" s="616"/>
      <c r="C106" s="596"/>
      <c r="D106" s="596"/>
      <c r="E106" s="596"/>
      <c r="F106" s="596"/>
      <c r="G106" s="596"/>
      <c r="H106" s="620"/>
      <c r="I106" s="620"/>
      <c r="J106" s="621"/>
      <c r="K106" s="4"/>
      <c r="L106" s="4"/>
      <c r="M106" s="4"/>
      <c r="N106" s="4"/>
      <c r="O106" s="4"/>
      <c r="P106" s="4"/>
      <c r="Q106" s="166"/>
      <c r="R106" s="166"/>
      <c r="S106" s="166"/>
      <c r="T106" s="166"/>
      <c r="U106" s="61"/>
      <c r="V106" s="61"/>
      <c r="W106" s="4"/>
      <c r="X106" s="4"/>
      <c r="Y106" s="5"/>
      <c r="Z106" s="3"/>
      <c r="AA106" s="653"/>
    </row>
    <row r="107" spans="1:27" ht="10.199999999999999" customHeight="1" x14ac:dyDescent="0.25">
      <c r="A107" s="50"/>
      <c r="B107" s="40"/>
      <c r="C107" s="35"/>
      <c r="D107" s="35"/>
      <c r="E107" s="35"/>
      <c r="F107" s="29"/>
      <c r="G107" s="29"/>
      <c r="H107" s="29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5"/>
      <c r="Z107" s="3"/>
      <c r="AA107" s="653"/>
    </row>
    <row r="108" spans="1:27" ht="10.199999999999999" customHeight="1" thickBot="1" x14ac:dyDescent="0.3">
      <c r="A108" s="50"/>
      <c r="B108" s="41"/>
      <c r="C108" s="42"/>
      <c r="D108" s="42"/>
      <c r="E108" s="42"/>
      <c r="F108" s="43"/>
      <c r="G108" s="43"/>
      <c r="H108" s="43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7"/>
      <c r="Z108" s="3"/>
      <c r="AA108" s="653"/>
    </row>
    <row r="109" spans="1:27" ht="10.199999999999999" customHeight="1" x14ac:dyDescent="0.25">
      <c r="B109" s="35"/>
      <c r="C109" s="35"/>
      <c r="D109" s="35"/>
      <c r="E109" s="35"/>
      <c r="F109" s="29"/>
      <c r="G109" s="29"/>
      <c r="H109" s="29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653"/>
    </row>
    <row r="110" spans="1:27" ht="10.199999999999999" customHeight="1" x14ac:dyDescent="0.25">
      <c r="B110" s="617" t="s">
        <v>100</v>
      </c>
      <c r="C110" s="617"/>
      <c r="D110" s="617"/>
      <c r="E110" s="617"/>
      <c r="F110" s="617"/>
      <c r="G110" s="617"/>
      <c r="H110" s="617"/>
      <c r="I110" s="617"/>
      <c r="J110" s="617"/>
      <c r="K110" s="617"/>
      <c r="L110" s="503"/>
      <c r="M110" s="503"/>
      <c r="AA110" s="653"/>
    </row>
    <row r="111" spans="1:27" ht="10.199999999999999" customHeight="1" x14ac:dyDescent="0.25">
      <c r="B111" s="503"/>
      <c r="C111" s="503"/>
      <c r="D111" s="503"/>
      <c r="E111" s="503"/>
      <c r="F111" s="503"/>
      <c r="G111" s="503"/>
      <c r="H111" s="503"/>
      <c r="I111" s="503"/>
      <c r="J111" s="503"/>
      <c r="K111" s="503"/>
      <c r="L111" s="503"/>
      <c r="M111" s="503"/>
      <c r="AA111" s="653"/>
    </row>
    <row r="112" spans="1:27" ht="10.199999999999999" customHeight="1" x14ac:dyDescent="0.25">
      <c r="B112" s="622" t="s">
        <v>453</v>
      </c>
      <c r="C112" s="610"/>
      <c r="D112" s="610"/>
      <c r="E112" s="610"/>
      <c r="F112" s="610"/>
      <c r="G112" s="610"/>
      <c r="H112" s="610"/>
      <c r="I112" s="610"/>
      <c r="J112" s="610"/>
      <c r="K112" s="610"/>
      <c r="L112" s="610"/>
      <c r="M112" s="610"/>
      <c r="N112" s="610"/>
      <c r="O112" s="610"/>
      <c r="P112" s="610"/>
      <c r="Q112" s="610"/>
      <c r="R112" s="610"/>
      <c r="S112" s="610"/>
      <c r="T112" s="503"/>
      <c r="U112" s="503"/>
      <c r="V112" s="503"/>
      <c r="W112" s="503"/>
      <c r="X112" s="503"/>
      <c r="Y112" s="503"/>
      <c r="Z112" s="50"/>
      <c r="AA112" s="653"/>
    </row>
    <row r="113" spans="2:27" ht="10.199999999999999" customHeight="1" x14ac:dyDescent="0.25">
      <c r="B113" s="610"/>
      <c r="C113" s="610"/>
      <c r="D113" s="610"/>
      <c r="E113" s="610"/>
      <c r="F113" s="610"/>
      <c r="G113" s="610"/>
      <c r="H113" s="610"/>
      <c r="I113" s="610"/>
      <c r="J113" s="610"/>
      <c r="K113" s="610"/>
      <c r="L113" s="610"/>
      <c r="M113" s="610"/>
      <c r="N113" s="610"/>
      <c r="O113" s="610"/>
      <c r="P113" s="610"/>
      <c r="Q113" s="610"/>
      <c r="R113" s="610"/>
      <c r="S113" s="610"/>
      <c r="T113" s="503"/>
      <c r="U113" s="503"/>
      <c r="V113" s="503"/>
      <c r="W113" s="503"/>
      <c r="X113" s="503"/>
      <c r="Y113" s="503"/>
      <c r="AA113" s="653"/>
    </row>
    <row r="114" spans="2:27" ht="10.199999999999999" customHeight="1" x14ac:dyDescent="0.25">
      <c r="B114" s="510" t="s">
        <v>452</v>
      </c>
      <c r="C114" s="510"/>
      <c r="D114" s="510"/>
      <c r="E114" s="510"/>
      <c r="F114" s="510"/>
      <c r="G114" s="510"/>
      <c r="AA114" s="653"/>
    </row>
    <row r="115" spans="2:27" ht="10.199999999999999" customHeight="1" x14ac:dyDescent="0.25">
      <c r="B115" s="510"/>
      <c r="C115" s="510"/>
      <c r="D115" s="510"/>
      <c r="E115" s="510"/>
      <c r="F115" s="510"/>
      <c r="G115" s="510"/>
      <c r="AA115" s="653"/>
    </row>
    <row r="116" spans="2:27" ht="10.199999999999999" customHeight="1" x14ac:dyDescent="0.25">
      <c r="B116" s="610" t="s">
        <v>17</v>
      </c>
      <c r="C116" s="610"/>
      <c r="D116" s="610"/>
      <c r="E116" s="610"/>
      <c r="F116" s="610"/>
      <c r="G116" s="610"/>
      <c r="H116" s="610"/>
      <c r="I116" s="610"/>
      <c r="J116" s="610"/>
      <c r="AA116" s="653"/>
    </row>
    <row r="117" spans="2:27" ht="10.199999999999999" customHeight="1" x14ac:dyDescent="0.25">
      <c r="B117" s="610"/>
      <c r="C117" s="610"/>
      <c r="D117" s="610"/>
      <c r="E117" s="610"/>
      <c r="F117" s="610"/>
      <c r="G117" s="610"/>
      <c r="H117" s="610"/>
      <c r="I117" s="610"/>
      <c r="J117" s="610"/>
    </row>
    <row r="118" spans="2:27" ht="10.199999999999999" customHeight="1" x14ac:dyDescent="0.25"/>
    <row r="119" spans="2:27" ht="10.199999999999999" customHeight="1" x14ac:dyDescent="0.25"/>
    <row r="120" spans="2:27" ht="10.199999999999999" customHeight="1" x14ac:dyDescent="0.25"/>
    <row r="121" spans="2:27" ht="10.199999999999999" customHeight="1" x14ac:dyDescent="0.25"/>
    <row r="122" spans="2:27" ht="10.199999999999999" customHeight="1" x14ac:dyDescent="0.25"/>
    <row r="123" spans="2:27" ht="10.199999999999999" customHeight="1" x14ac:dyDescent="0.25"/>
    <row r="124" spans="2:27" ht="10.199999999999999" customHeight="1" x14ac:dyDescent="0.25"/>
    <row r="125" spans="2:27" ht="10.199999999999999" customHeight="1" x14ac:dyDescent="0.25"/>
    <row r="126" spans="2:27" ht="10.199999999999999" customHeight="1" x14ac:dyDescent="0.25"/>
    <row r="127" spans="2:27" ht="10.199999999999999" customHeight="1" x14ac:dyDescent="0.25"/>
    <row r="128" spans="2:27" ht="10.199999999999999" customHeight="1" x14ac:dyDescent="0.25"/>
    <row r="129" ht="10.199999999999999" customHeight="1" x14ac:dyDescent="0.25"/>
    <row r="130" ht="10.199999999999999" customHeight="1" x14ac:dyDescent="0.25"/>
    <row r="131" ht="10.199999999999999" customHeight="1" x14ac:dyDescent="0.25"/>
    <row r="132" ht="10.199999999999999" customHeight="1" x14ac:dyDescent="0.25"/>
    <row r="133" ht="10.199999999999999" customHeight="1" x14ac:dyDescent="0.25"/>
    <row r="134" ht="10.199999999999999" customHeight="1" x14ac:dyDescent="0.25"/>
  </sheetData>
  <sheetProtection algorithmName="SHA-512" hashValue="HCOBHcLLcWAYsbVJ73XGpyN7Mgm7+FuxtcFOtG+R7vL5PPls0Sj5hr0Wzi2Lw/kd2Ie4SoX/Qp+07gshLc+Lwg==" saltValue="f1r0jQeVoniLVbSD4SdZxQ==" spinCount="100000" sheet="1" objects="1" scenarios="1" selectLockedCells="1"/>
  <mergeCells count="78">
    <mergeCell ref="I39:J40"/>
    <mergeCell ref="L36:W37"/>
    <mergeCell ref="L39:W40"/>
    <mergeCell ref="V52:Y56"/>
    <mergeCell ref="R59:U63"/>
    <mergeCell ref="V59:Y63"/>
    <mergeCell ref="R45:U49"/>
    <mergeCell ref="V45:Y49"/>
    <mergeCell ref="R43:U44"/>
    <mergeCell ref="V43:Y44"/>
    <mergeCell ref="B45:I49"/>
    <mergeCell ref="B43:I44"/>
    <mergeCell ref="I36:J37"/>
    <mergeCell ref="J43:Q44"/>
    <mergeCell ref="J45:Q49"/>
    <mergeCell ref="R52:U56"/>
    <mergeCell ref="B7:Z8"/>
    <mergeCell ref="B9:Z10"/>
    <mergeCell ref="B11:Z12"/>
    <mergeCell ref="D17:W18"/>
    <mergeCell ref="D20:W21"/>
    <mergeCell ref="E2:G3"/>
    <mergeCell ref="I2:S3"/>
    <mergeCell ref="V2:Y3"/>
    <mergeCell ref="B4:D4"/>
    <mergeCell ref="E4:G4"/>
    <mergeCell ref="I4:S4"/>
    <mergeCell ref="AB81:AC81"/>
    <mergeCell ref="J52:Q56"/>
    <mergeCell ref="J59:Q63"/>
    <mergeCell ref="AA1:AA116"/>
    <mergeCell ref="L27:W28"/>
    <mergeCell ref="I30:J31"/>
    <mergeCell ref="L30:W31"/>
    <mergeCell ref="I33:J34"/>
    <mergeCell ref="L33:W34"/>
    <mergeCell ref="D23:W24"/>
    <mergeCell ref="B27:H28"/>
    <mergeCell ref="I27:J28"/>
    <mergeCell ref="R75:U79"/>
    <mergeCell ref="V75:Y79"/>
    <mergeCell ref="B68:I72"/>
    <mergeCell ref="B2:C3"/>
    <mergeCell ref="C50:F51"/>
    <mergeCell ref="C57:F58"/>
    <mergeCell ref="C64:F65"/>
    <mergeCell ref="B73:F74"/>
    <mergeCell ref="V68:Y72"/>
    <mergeCell ref="B80:F81"/>
    <mergeCell ref="B52:I56"/>
    <mergeCell ref="B59:I63"/>
    <mergeCell ref="R82:U86"/>
    <mergeCell ref="B87:F88"/>
    <mergeCell ref="J68:Q72"/>
    <mergeCell ref="B75:I79"/>
    <mergeCell ref="J75:Q79"/>
    <mergeCell ref="R68:U72"/>
    <mergeCell ref="B94:G95"/>
    <mergeCell ref="J94:O95"/>
    <mergeCell ref="R94:W95"/>
    <mergeCell ref="V82:Y86"/>
    <mergeCell ref="B82:I86"/>
    <mergeCell ref="J82:Q86"/>
    <mergeCell ref="J97:O98"/>
    <mergeCell ref="R97:W98"/>
    <mergeCell ref="B116:J117"/>
    <mergeCell ref="E102:G103"/>
    <mergeCell ref="I102:O103"/>
    <mergeCell ref="B105:G106"/>
    <mergeCell ref="B110:M111"/>
    <mergeCell ref="H105:J106"/>
    <mergeCell ref="B112:Y113"/>
    <mergeCell ref="B114:G115"/>
    <mergeCell ref="B99:F100"/>
    <mergeCell ref="B102:D103"/>
    <mergeCell ref="V102:X103"/>
    <mergeCell ref="Q102:U103"/>
    <mergeCell ref="B97:G98"/>
  </mergeCells>
  <pageMargins left="0.7" right="0.7" top="0.78740157499999996" bottom="0.78740157499999996" header="0.3" footer="0.3"/>
  <pageSetup paperSize="9" scale="66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3" tint="0.39997558519241921"/>
  </sheetPr>
  <dimension ref="A1:AL136"/>
  <sheetViews>
    <sheetView showGridLines="0" zoomScaleNormal="100" workbookViewId="0">
      <selection activeCell="C16" sqref="C16:K17"/>
    </sheetView>
  </sheetViews>
  <sheetFormatPr baseColWidth="10" defaultRowHeight="13.2" x14ac:dyDescent="0.25"/>
  <cols>
    <col min="1" max="26" width="4.6640625" customWidth="1"/>
  </cols>
  <sheetData>
    <row r="1" spans="1:27" ht="10.199999999999999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652" t="s">
        <v>466</v>
      </c>
    </row>
    <row r="2" spans="1:27" ht="10.199999999999999" customHeight="1" x14ac:dyDescent="0.25">
      <c r="A2" s="50"/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421</v>
      </c>
      <c r="W2" s="530"/>
      <c r="X2" s="530"/>
      <c r="Y2" s="530"/>
      <c r="Z2" s="50"/>
      <c r="AA2" s="653"/>
    </row>
    <row r="3" spans="1:27" ht="10.199999999999999" customHeight="1" x14ac:dyDescent="0.25">
      <c r="A3" s="50"/>
      <c r="B3" s="663"/>
      <c r="C3" s="664"/>
      <c r="D3" s="50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Z3" s="50"/>
      <c r="AA3" s="653"/>
    </row>
    <row r="4" spans="1:27" ht="10.199999999999999" customHeight="1" x14ac:dyDescent="0.25">
      <c r="A4" s="50"/>
      <c r="B4" s="677" t="s">
        <v>18</v>
      </c>
      <c r="C4" s="677"/>
      <c r="D4" s="677"/>
      <c r="E4" s="678" t="s">
        <v>43</v>
      </c>
      <c r="F4" s="679"/>
      <c r="G4" s="679"/>
      <c r="I4" s="680" t="s">
        <v>435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W4" s="732" t="s">
        <v>433</v>
      </c>
      <c r="X4" s="732"/>
      <c r="Y4" s="732"/>
      <c r="Z4" s="50"/>
      <c r="AA4" s="653"/>
    </row>
    <row r="5" spans="1:27" ht="10.199999999999999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732"/>
      <c r="X5" s="732"/>
      <c r="Y5" s="732"/>
      <c r="Z5" s="50"/>
      <c r="AA5" s="653"/>
    </row>
    <row r="6" spans="1:27" ht="9.6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653"/>
    </row>
    <row r="7" spans="1:27" ht="10.199999999999999" customHeight="1" x14ac:dyDescent="0.25">
      <c r="A7" s="50"/>
      <c r="B7" s="681" t="s">
        <v>420</v>
      </c>
      <c r="C7" s="682"/>
      <c r="D7" s="682"/>
      <c r="E7" s="682"/>
      <c r="F7" s="682"/>
      <c r="G7" s="682"/>
      <c r="H7" s="682"/>
      <c r="I7" s="682"/>
      <c r="J7" s="682"/>
      <c r="K7" s="682"/>
      <c r="L7" s="682"/>
      <c r="M7" s="682"/>
      <c r="N7" s="682"/>
      <c r="O7" s="682"/>
      <c r="P7" s="682"/>
      <c r="Q7" s="682"/>
      <c r="R7" s="682"/>
      <c r="S7" s="682"/>
      <c r="T7" s="682"/>
      <c r="U7" s="682"/>
      <c r="V7" s="682"/>
      <c r="W7" s="682"/>
      <c r="X7" s="682"/>
      <c r="Y7" s="682"/>
      <c r="Z7" s="682"/>
      <c r="AA7" s="653"/>
    </row>
    <row r="8" spans="1:27" ht="10.199999999999999" customHeight="1" x14ac:dyDescent="0.25">
      <c r="A8" s="50"/>
      <c r="B8" s="682"/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682"/>
      <c r="P8" s="682"/>
      <c r="Q8" s="682"/>
      <c r="R8" s="682"/>
      <c r="S8" s="682"/>
      <c r="T8" s="682"/>
      <c r="U8" s="682"/>
      <c r="V8" s="682"/>
      <c r="W8" s="682"/>
      <c r="X8" s="682"/>
      <c r="Y8" s="682"/>
      <c r="Z8" s="682"/>
      <c r="AA8" s="653"/>
    </row>
    <row r="9" spans="1:27" ht="10.199999999999999" customHeight="1" x14ac:dyDescent="0.25">
      <c r="A9" s="50"/>
      <c r="B9" s="683" t="s">
        <v>21</v>
      </c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683"/>
      <c r="AA9" s="653"/>
    </row>
    <row r="10" spans="1:27" ht="10.199999999999999" customHeight="1" x14ac:dyDescent="0.25">
      <c r="A10" s="50"/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53"/>
    </row>
    <row r="11" spans="1:27" ht="10.199999999999999" customHeight="1" x14ac:dyDescent="0.25">
      <c r="A11" s="50"/>
      <c r="B11" s="684" t="s">
        <v>19</v>
      </c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2"/>
      <c r="X11" s="512"/>
      <c r="Y11" s="512"/>
      <c r="Z11" s="512"/>
      <c r="AA11" s="653"/>
    </row>
    <row r="12" spans="1:27" ht="10.199999999999999" customHeight="1" x14ac:dyDescent="0.25">
      <c r="A12" s="50"/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  <c r="X12" s="512"/>
      <c r="Y12" s="512"/>
      <c r="Z12" s="512"/>
      <c r="AA12" s="653"/>
    </row>
    <row r="13" spans="1:27" ht="10.199999999999999" customHeight="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653"/>
    </row>
    <row r="14" spans="1:27" ht="10.199999999999999" customHeigh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653"/>
    </row>
    <row r="15" spans="1:27" ht="10.199999999999999" customHeight="1" x14ac:dyDescent="0.25">
      <c r="A15" s="15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8"/>
      <c r="M15" s="15"/>
      <c r="N15" s="15"/>
      <c r="O15" s="15"/>
      <c r="P15" s="15"/>
      <c r="Q15" s="58"/>
      <c r="R15" s="15"/>
      <c r="S15" s="15"/>
      <c r="T15" s="15"/>
      <c r="U15" s="15"/>
      <c r="V15" s="15"/>
      <c r="W15" s="58"/>
      <c r="X15" s="15"/>
      <c r="Y15" s="15"/>
      <c r="Z15" s="58"/>
      <c r="AA15" s="653"/>
    </row>
    <row r="16" spans="1:27" ht="10.199999999999999" customHeight="1" x14ac:dyDescent="0.25">
      <c r="A16" s="15"/>
      <c r="B16" s="712">
        <v>1</v>
      </c>
      <c r="C16" s="714"/>
      <c r="D16" s="715"/>
      <c r="E16" s="715"/>
      <c r="F16" s="715"/>
      <c r="G16" s="715"/>
      <c r="H16" s="715"/>
      <c r="I16" s="715"/>
      <c r="J16" s="715"/>
      <c r="K16" s="716"/>
      <c r="L16" s="15"/>
      <c r="M16" s="15"/>
      <c r="N16" s="15"/>
      <c r="O16" s="15"/>
      <c r="P16" s="712">
        <v>26</v>
      </c>
      <c r="Q16" s="714"/>
      <c r="R16" s="715"/>
      <c r="S16" s="715"/>
      <c r="T16" s="715"/>
      <c r="U16" s="715"/>
      <c r="V16" s="715"/>
      <c r="W16" s="715"/>
      <c r="X16" s="715"/>
      <c r="Y16" s="716"/>
      <c r="Z16" s="15"/>
      <c r="AA16" s="653"/>
    </row>
    <row r="17" spans="1:29" ht="10.199999999999999" customHeight="1" x14ac:dyDescent="0.25">
      <c r="A17" s="50"/>
      <c r="B17" s="713"/>
      <c r="C17" s="717"/>
      <c r="D17" s="718"/>
      <c r="E17" s="718"/>
      <c r="F17" s="718"/>
      <c r="G17" s="718"/>
      <c r="H17" s="718"/>
      <c r="I17" s="718"/>
      <c r="J17" s="718"/>
      <c r="K17" s="719"/>
      <c r="L17" s="15"/>
      <c r="M17" s="15"/>
      <c r="N17" s="15"/>
      <c r="O17" s="15"/>
      <c r="P17" s="713"/>
      <c r="Q17" s="717"/>
      <c r="R17" s="718"/>
      <c r="S17" s="718"/>
      <c r="T17" s="718"/>
      <c r="U17" s="718"/>
      <c r="V17" s="718"/>
      <c r="W17" s="718"/>
      <c r="X17" s="718"/>
      <c r="Y17" s="719"/>
      <c r="Z17" s="15"/>
      <c r="AA17" s="653"/>
    </row>
    <row r="18" spans="1:29" ht="10.199999999999999" customHeight="1" x14ac:dyDescent="0.25">
      <c r="A18" s="59"/>
      <c r="B18" s="712">
        <v>2</v>
      </c>
      <c r="C18" s="714"/>
      <c r="D18" s="715"/>
      <c r="E18" s="715"/>
      <c r="F18" s="715"/>
      <c r="G18" s="715"/>
      <c r="H18" s="715"/>
      <c r="I18" s="715"/>
      <c r="J18" s="715"/>
      <c r="K18" s="716"/>
      <c r="L18" s="15"/>
      <c r="M18" s="15"/>
      <c r="N18" s="15"/>
      <c r="O18" s="15"/>
      <c r="P18" s="712">
        <v>27</v>
      </c>
      <c r="Q18" s="714"/>
      <c r="R18" s="715"/>
      <c r="S18" s="715"/>
      <c r="T18" s="715"/>
      <c r="U18" s="715"/>
      <c r="V18" s="715"/>
      <c r="W18" s="715"/>
      <c r="X18" s="715"/>
      <c r="Y18" s="716"/>
      <c r="Z18" s="15"/>
      <c r="AA18" s="653"/>
    </row>
    <row r="19" spans="1:29" ht="10.199999999999999" customHeight="1" x14ac:dyDescent="0.25">
      <c r="A19" s="59"/>
      <c r="B19" s="713"/>
      <c r="C19" s="717"/>
      <c r="D19" s="718"/>
      <c r="E19" s="718"/>
      <c r="F19" s="718"/>
      <c r="G19" s="718"/>
      <c r="H19" s="718"/>
      <c r="I19" s="718"/>
      <c r="J19" s="718"/>
      <c r="K19" s="719"/>
      <c r="L19" s="15"/>
      <c r="M19" s="15"/>
      <c r="N19" s="15"/>
      <c r="O19" s="15"/>
      <c r="P19" s="713"/>
      <c r="Q19" s="717"/>
      <c r="R19" s="718"/>
      <c r="S19" s="718"/>
      <c r="T19" s="718"/>
      <c r="U19" s="718"/>
      <c r="V19" s="718"/>
      <c r="W19" s="718"/>
      <c r="X19" s="718"/>
      <c r="Y19" s="719"/>
      <c r="Z19" s="15"/>
      <c r="AA19" s="653"/>
    </row>
    <row r="20" spans="1:29" ht="10.199999999999999" customHeight="1" x14ac:dyDescent="0.25">
      <c r="A20" s="59"/>
      <c r="B20" s="712">
        <v>3</v>
      </c>
      <c r="C20" s="714"/>
      <c r="D20" s="715"/>
      <c r="E20" s="715"/>
      <c r="F20" s="715"/>
      <c r="G20" s="715"/>
      <c r="H20" s="715"/>
      <c r="I20" s="715"/>
      <c r="J20" s="715"/>
      <c r="K20" s="716"/>
      <c r="L20" s="15"/>
      <c r="M20" s="15"/>
      <c r="N20" s="15"/>
      <c r="O20" s="15"/>
      <c r="P20" s="712">
        <v>28</v>
      </c>
      <c r="Q20" s="714"/>
      <c r="R20" s="715"/>
      <c r="S20" s="715"/>
      <c r="T20" s="715"/>
      <c r="U20" s="715"/>
      <c r="V20" s="715"/>
      <c r="W20" s="715"/>
      <c r="X20" s="715"/>
      <c r="Y20" s="716"/>
      <c r="Z20" s="15"/>
      <c r="AA20" s="653"/>
    </row>
    <row r="21" spans="1:29" ht="10.199999999999999" customHeight="1" x14ac:dyDescent="0.25">
      <c r="A21" s="59"/>
      <c r="B21" s="713"/>
      <c r="C21" s="717"/>
      <c r="D21" s="718"/>
      <c r="E21" s="718"/>
      <c r="F21" s="718"/>
      <c r="G21" s="718"/>
      <c r="H21" s="718"/>
      <c r="I21" s="718"/>
      <c r="J21" s="718"/>
      <c r="K21" s="719"/>
      <c r="L21" s="15"/>
      <c r="M21" s="15"/>
      <c r="N21" s="15"/>
      <c r="O21" s="15"/>
      <c r="P21" s="713"/>
      <c r="Q21" s="717"/>
      <c r="R21" s="718"/>
      <c r="S21" s="718"/>
      <c r="T21" s="718"/>
      <c r="U21" s="718"/>
      <c r="V21" s="718"/>
      <c r="W21" s="718"/>
      <c r="X21" s="718"/>
      <c r="Y21" s="719"/>
      <c r="Z21" s="15"/>
      <c r="AA21" s="653"/>
    </row>
    <row r="22" spans="1:29" ht="10.199999999999999" customHeight="1" x14ac:dyDescent="0.25">
      <c r="A22" s="59"/>
      <c r="B22" s="712">
        <v>4</v>
      </c>
      <c r="C22" s="714"/>
      <c r="D22" s="715"/>
      <c r="E22" s="715"/>
      <c r="F22" s="715"/>
      <c r="G22" s="715"/>
      <c r="H22" s="715"/>
      <c r="I22" s="715"/>
      <c r="J22" s="715"/>
      <c r="K22" s="716"/>
      <c r="L22" s="15"/>
      <c r="M22" s="15"/>
      <c r="N22" s="15"/>
      <c r="O22" s="15"/>
      <c r="P22" s="712">
        <v>29</v>
      </c>
      <c r="Q22" s="714"/>
      <c r="R22" s="715"/>
      <c r="S22" s="715"/>
      <c r="T22" s="715"/>
      <c r="U22" s="715"/>
      <c r="V22" s="715"/>
      <c r="W22" s="715"/>
      <c r="X22" s="715"/>
      <c r="Y22" s="716"/>
      <c r="Z22" s="15"/>
      <c r="AA22" s="653"/>
    </row>
    <row r="23" spans="1:29" ht="10.199999999999999" customHeight="1" x14ac:dyDescent="0.25">
      <c r="A23" s="59"/>
      <c r="B23" s="713"/>
      <c r="C23" s="717"/>
      <c r="D23" s="718"/>
      <c r="E23" s="718"/>
      <c r="F23" s="718"/>
      <c r="G23" s="718"/>
      <c r="H23" s="718"/>
      <c r="I23" s="718"/>
      <c r="J23" s="718"/>
      <c r="K23" s="719"/>
      <c r="L23" s="15"/>
      <c r="M23" s="15"/>
      <c r="N23" s="15"/>
      <c r="O23" s="15"/>
      <c r="P23" s="713"/>
      <c r="Q23" s="717"/>
      <c r="R23" s="718"/>
      <c r="S23" s="718"/>
      <c r="T23" s="718"/>
      <c r="U23" s="718"/>
      <c r="V23" s="718"/>
      <c r="W23" s="718"/>
      <c r="X23" s="718"/>
      <c r="Y23" s="719"/>
      <c r="Z23" s="15"/>
      <c r="AA23" s="653"/>
    </row>
    <row r="24" spans="1:29" ht="10.199999999999999" customHeight="1" x14ac:dyDescent="0.25">
      <c r="A24" s="59"/>
      <c r="B24" s="712">
        <v>5</v>
      </c>
      <c r="C24" s="714"/>
      <c r="D24" s="715"/>
      <c r="E24" s="715"/>
      <c r="F24" s="715"/>
      <c r="G24" s="715"/>
      <c r="H24" s="715"/>
      <c r="I24" s="715"/>
      <c r="J24" s="715"/>
      <c r="K24" s="716"/>
      <c r="L24" s="15"/>
      <c r="M24" s="15"/>
      <c r="N24" s="15"/>
      <c r="O24" s="15"/>
      <c r="P24" s="712">
        <v>30</v>
      </c>
      <c r="Q24" s="714"/>
      <c r="R24" s="715"/>
      <c r="S24" s="715"/>
      <c r="T24" s="715"/>
      <c r="U24" s="715"/>
      <c r="V24" s="715"/>
      <c r="W24" s="715"/>
      <c r="X24" s="715"/>
      <c r="Y24" s="716"/>
      <c r="Z24" s="15"/>
      <c r="AA24" s="653"/>
    </row>
    <row r="25" spans="1:29" ht="10.199999999999999" customHeight="1" x14ac:dyDescent="0.25">
      <c r="A25" s="59"/>
      <c r="B25" s="713"/>
      <c r="C25" s="717"/>
      <c r="D25" s="718"/>
      <c r="E25" s="718"/>
      <c r="F25" s="718"/>
      <c r="G25" s="718"/>
      <c r="H25" s="718"/>
      <c r="I25" s="718"/>
      <c r="J25" s="718"/>
      <c r="K25" s="719"/>
      <c r="L25" s="15"/>
      <c r="M25" s="15"/>
      <c r="N25" s="15"/>
      <c r="O25" s="15"/>
      <c r="P25" s="713"/>
      <c r="Q25" s="717"/>
      <c r="R25" s="718"/>
      <c r="S25" s="718"/>
      <c r="T25" s="718"/>
      <c r="U25" s="718"/>
      <c r="V25" s="718"/>
      <c r="W25" s="718"/>
      <c r="X25" s="718"/>
      <c r="Y25" s="719"/>
      <c r="Z25" s="15"/>
      <c r="AA25" s="653"/>
    </row>
    <row r="26" spans="1:29" ht="10.199999999999999" customHeight="1" x14ac:dyDescent="0.25">
      <c r="A26" s="59"/>
      <c r="B26" s="712">
        <v>6</v>
      </c>
      <c r="C26" s="714"/>
      <c r="D26" s="715"/>
      <c r="E26" s="715"/>
      <c r="F26" s="715"/>
      <c r="G26" s="715"/>
      <c r="H26" s="715"/>
      <c r="I26" s="715"/>
      <c r="J26" s="715"/>
      <c r="K26" s="716"/>
      <c r="L26" s="15"/>
      <c r="M26" s="15"/>
      <c r="N26" s="15"/>
      <c r="O26" s="15"/>
      <c r="P26" s="712">
        <v>31</v>
      </c>
      <c r="Q26" s="714"/>
      <c r="R26" s="715"/>
      <c r="S26" s="715"/>
      <c r="T26" s="715"/>
      <c r="U26" s="715"/>
      <c r="V26" s="715"/>
      <c r="W26" s="715"/>
      <c r="X26" s="715"/>
      <c r="Y26" s="716"/>
      <c r="Z26" s="15"/>
      <c r="AA26" s="653"/>
    </row>
    <row r="27" spans="1:29" ht="10.199999999999999" customHeight="1" x14ac:dyDescent="0.25">
      <c r="A27" s="59"/>
      <c r="B27" s="713"/>
      <c r="C27" s="717"/>
      <c r="D27" s="718"/>
      <c r="E27" s="718"/>
      <c r="F27" s="718"/>
      <c r="G27" s="718"/>
      <c r="H27" s="718"/>
      <c r="I27" s="718"/>
      <c r="J27" s="718"/>
      <c r="K27" s="719"/>
      <c r="L27" s="15"/>
      <c r="M27" s="15"/>
      <c r="N27" s="15"/>
      <c r="O27" s="15"/>
      <c r="P27" s="713"/>
      <c r="Q27" s="717"/>
      <c r="R27" s="718"/>
      <c r="S27" s="718"/>
      <c r="T27" s="718"/>
      <c r="U27" s="718"/>
      <c r="V27" s="718"/>
      <c r="W27" s="718"/>
      <c r="X27" s="718"/>
      <c r="Y27" s="719"/>
      <c r="Z27" s="15"/>
      <c r="AA27" s="653"/>
    </row>
    <row r="28" spans="1:29" ht="10.199999999999999" customHeight="1" x14ac:dyDescent="0.25">
      <c r="A28" s="59"/>
      <c r="B28" s="712">
        <v>7</v>
      </c>
      <c r="C28" s="714"/>
      <c r="D28" s="715"/>
      <c r="E28" s="715"/>
      <c r="F28" s="715"/>
      <c r="G28" s="715"/>
      <c r="H28" s="715"/>
      <c r="I28" s="715"/>
      <c r="J28" s="715"/>
      <c r="K28" s="716"/>
      <c r="L28" s="15"/>
      <c r="M28" s="15"/>
      <c r="N28" s="15"/>
      <c r="O28" s="15"/>
      <c r="P28" s="712">
        <v>32</v>
      </c>
      <c r="Q28" s="714"/>
      <c r="R28" s="715"/>
      <c r="S28" s="715"/>
      <c r="T28" s="715"/>
      <c r="U28" s="715"/>
      <c r="V28" s="715"/>
      <c r="W28" s="715"/>
      <c r="X28" s="715"/>
      <c r="Y28" s="716"/>
      <c r="Z28" s="15"/>
      <c r="AA28" s="653"/>
      <c r="AB28" s="48"/>
      <c r="AC28" s="48"/>
    </row>
    <row r="29" spans="1:29" ht="10.199999999999999" customHeight="1" x14ac:dyDescent="0.25">
      <c r="A29" s="59"/>
      <c r="B29" s="713"/>
      <c r="C29" s="717"/>
      <c r="D29" s="718"/>
      <c r="E29" s="718"/>
      <c r="F29" s="718"/>
      <c r="G29" s="718"/>
      <c r="H29" s="718"/>
      <c r="I29" s="718"/>
      <c r="J29" s="718"/>
      <c r="K29" s="719"/>
      <c r="L29" s="15"/>
      <c r="M29" s="15"/>
      <c r="N29" s="15"/>
      <c r="O29" s="15"/>
      <c r="P29" s="713"/>
      <c r="Q29" s="717"/>
      <c r="R29" s="718"/>
      <c r="S29" s="718"/>
      <c r="T29" s="718"/>
      <c r="U29" s="718"/>
      <c r="V29" s="718"/>
      <c r="W29" s="718"/>
      <c r="X29" s="718"/>
      <c r="Y29" s="719"/>
      <c r="Z29" s="15"/>
      <c r="AA29" s="653"/>
    </row>
    <row r="30" spans="1:29" ht="10.199999999999999" customHeight="1" x14ac:dyDescent="0.25">
      <c r="A30" s="59"/>
      <c r="B30" s="712">
        <v>8</v>
      </c>
      <c r="C30" s="714"/>
      <c r="D30" s="715"/>
      <c r="E30" s="715"/>
      <c r="F30" s="715"/>
      <c r="G30" s="715"/>
      <c r="H30" s="715"/>
      <c r="I30" s="715"/>
      <c r="J30" s="715"/>
      <c r="K30" s="716"/>
      <c r="L30" s="15"/>
      <c r="M30" s="15"/>
      <c r="N30" s="15"/>
      <c r="O30" s="15"/>
      <c r="P30" s="712">
        <v>33</v>
      </c>
      <c r="Q30" s="714"/>
      <c r="R30" s="715"/>
      <c r="S30" s="715"/>
      <c r="T30" s="715"/>
      <c r="U30" s="715"/>
      <c r="V30" s="715"/>
      <c r="W30" s="715"/>
      <c r="X30" s="715"/>
      <c r="Y30" s="716"/>
      <c r="Z30" s="15"/>
      <c r="AA30" s="653"/>
    </row>
    <row r="31" spans="1:29" ht="10.199999999999999" customHeight="1" x14ac:dyDescent="0.25">
      <c r="A31" s="59"/>
      <c r="B31" s="713"/>
      <c r="C31" s="717"/>
      <c r="D31" s="718"/>
      <c r="E31" s="718"/>
      <c r="F31" s="718"/>
      <c r="G31" s="718"/>
      <c r="H31" s="718"/>
      <c r="I31" s="718"/>
      <c r="J31" s="718"/>
      <c r="K31" s="719"/>
      <c r="L31" s="15"/>
      <c r="M31" s="15"/>
      <c r="N31" s="15"/>
      <c r="O31" s="15"/>
      <c r="P31" s="713"/>
      <c r="Q31" s="717"/>
      <c r="R31" s="718"/>
      <c r="S31" s="718"/>
      <c r="T31" s="718"/>
      <c r="U31" s="718"/>
      <c r="V31" s="718"/>
      <c r="W31" s="718"/>
      <c r="X31" s="718"/>
      <c r="Y31" s="719"/>
      <c r="Z31" s="15"/>
      <c r="AA31" s="653"/>
    </row>
    <row r="32" spans="1:29" ht="10.199999999999999" customHeight="1" x14ac:dyDescent="0.25">
      <c r="A32" s="59"/>
      <c r="B32" s="712">
        <v>9</v>
      </c>
      <c r="C32" s="714"/>
      <c r="D32" s="715"/>
      <c r="E32" s="715"/>
      <c r="F32" s="715"/>
      <c r="G32" s="715"/>
      <c r="H32" s="715"/>
      <c r="I32" s="715"/>
      <c r="J32" s="715"/>
      <c r="K32" s="716"/>
      <c r="L32" s="15"/>
      <c r="M32" s="15"/>
      <c r="N32" s="15"/>
      <c r="O32" s="15"/>
      <c r="P32" s="712">
        <v>34</v>
      </c>
      <c r="Q32" s="714"/>
      <c r="R32" s="715"/>
      <c r="S32" s="715"/>
      <c r="T32" s="715"/>
      <c r="U32" s="715"/>
      <c r="V32" s="715"/>
      <c r="W32" s="715"/>
      <c r="X32" s="715"/>
      <c r="Y32" s="716"/>
      <c r="Z32" s="15"/>
      <c r="AA32" s="653"/>
    </row>
    <row r="33" spans="1:27" ht="10.199999999999999" customHeight="1" x14ac:dyDescent="0.25">
      <c r="A33" s="59"/>
      <c r="B33" s="713"/>
      <c r="C33" s="717"/>
      <c r="D33" s="718"/>
      <c r="E33" s="718"/>
      <c r="F33" s="718"/>
      <c r="G33" s="718"/>
      <c r="H33" s="718"/>
      <c r="I33" s="718"/>
      <c r="J33" s="718"/>
      <c r="K33" s="719"/>
      <c r="L33" s="15"/>
      <c r="M33" s="15"/>
      <c r="N33" s="15"/>
      <c r="O33" s="15"/>
      <c r="P33" s="713"/>
      <c r="Q33" s="717"/>
      <c r="R33" s="718"/>
      <c r="S33" s="718"/>
      <c r="T33" s="718"/>
      <c r="U33" s="718"/>
      <c r="V33" s="718"/>
      <c r="W33" s="718"/>
      <c r="X33" s="718"/>
      <c r="Y33" s="719"/>
      <c r="Z33" s="15"/>
      <c r="AA33" s="653"/>
    </row>
    <row r="34" spans="1:27" ht="10.199999999999999" customHeight="1" x14ac:dyDescent="0.25">
      <c r="A34" s="59"/>
      <c r="B34" s="712">
        <v>10</v>
      </c>
      <c r="C34" s="714"/>
      <c r="D34" s="715"/>
      <c r="E34" s="715"/>
      <c r="F34" s="715"/>
      <c r="G34" s="715"/>
      <c r="H34" s="715"/>
      <c r="I34" s="715"/>
      <c r="J34" s="715"/>
      <c r="K34" s="716"/>
      <c r="L34" s="15"/>
      <c r="M34" s="15"/>
      <c r="N34" s="15"/>
      <c r="O34" s="15"/>
      <c r="P34" s="712">
        <v>35</v>
      </c>
      <c r="Q34" s="714"/>
      <c r="R34" s="715"/>
      <c r="S34" s="715"/>
      <c r="T34" s="715"/>
      <c r="U34" s="715"/>
      <c r="V34" s="715"/>
      <c r="W34" s="715"/>
      <c r="X34" s="715"/>
      <c r="Y34" s="716"/>
      <c r="Z34" s="15"/>
      <c r="AA34" s="653"/>
    </row>
    <row r="35" spans="1:27" ht="10.199999999999999" customHeight="1" x14ac:dyDescent="0.25">
      <c r="A35" s="59"/>
      <c r="B35" s="713"/>
      <c r="C35" s="717"/>
      <c r="D35" s="718"/>
      <c r="E35" s="718"/>
      <c r="F35" s="718"/>
      <c r="G35" s="718"/>
      <c r="H35" s="718"/>
      <c r="I35" s="718"/>
      <c r="J35" s="718"/>
      <c r="K35" s="719"/>
      <c r="L35" s="15"/>
      <c r="M35" s="15"/>
      <c r="N35" s="15"/>
      <c r="O35" s="15"/>
      <c r="P35" s="713"/>
      <c r="Q35" s="717"/>
      <c r="R35" s="718"/>
      <c r="S35" s="718"/>
      <c r="T35" s="718"/>
      <c r="U35" s="718"/>
      <c r="V35" s="718"/>
      <c r="W35" s="718"/>
      <c r="X35" s="718"/>
      <c r="Y35" s="719"/>
      <c r="Z35" s="15"/>
      <c r="AA35" s="653"/>
    </row>
    <row r="36" spans="1:27" ht="10.199999999999999" customHeight="1" x14ac:dyDescent="0.25">
      <c r="A36" s="59"/>
      <c r="B36" s="712">
        <v>11</v>
      </c>
      <c r="C36" s="714"/>
      <c r="D36" s="715"/>
      <c r="E36" s="715"/>
      <c r="F36" s="715"/>
      <c r="G36" s="715"/>
      <c r="H36" s="715"/>
      <c r="I36" s="715"/>
      <c r="J36" s="715"/>
      <c r="K36" s="716"/>
      <c r="L36" s="15"/>
      <c r="M36" s="15"/>
      <c r="N36" s="15"/>
      <c r="O36" s="15"/>
      <c r="P36" s="712">
        <v>36</v>
      </c>
      <c r="Q36" s="714"/>
      <c r="R36" s="715"/>
      <c r="S36" s="715"/>
      <c r="T36" s="715"/>
      <c r="U36" s="715"/>
      <c r="V36" s="715"/>
      <c r="W36" s="715"/>
      <c r="X36" s="715"/>
      <c r="Y36" s="716"/>
      <c r="Z36" s="15"/>
      <c r="AA36" s="653"/>
    </row>
    <row r="37" spans="1:27" ht="10.199999999999999" customHeight="1" x14ac:dyDescent="0.25">
      <c r="A37" s="59"/>
      <c r="B37" s="713"/>
      <c r="C37" s="717"/>
      <c r="D37" s="718"/>
      <c r="E37" s="718"/>
      <c r="F37" s="718"/>
      <c r="G37" s="718"/>
      <c r="H37" s="718"/>
      <c r="I37" s="718"/>
      <c r="J37" s="718"/>
      <c r="K37" s="719"/>
      <c r="L37" s="15"/>
      <c r="M37" s="15"/>
      <c r="N37" s="15"/>
      <c r="O37" s="15"/>
      <c r="P37" s="713"/>
      <c r="Q37" s="717"/>
      <c r="R37" s="718"/>
      <c r="S37" s="718"/>
      <c r="T37" s="718"/>
      <c r="U37" s="718"/>
      <c r="V37" s="718"/>
      <c r="W37" s="718"/>
      <c r="X37" s="718"/>
      <c r="Y37" s="719"/>
      <c r="Z37" s="15"/>
      <c r="AA37" s="653"/>
    </row>
    <row r="38" spans="1:27" ht="10.199999999999999" customHeight="1" x14ac:dyDescent="0.25">
      <c r="A38" s="59"/>
      <c r="B38" s="712">
        <v>12</v>
      </c>
      <c r="C38" s="714"/>
      <c r="D38" s="715"/>
      <c r="E38" s="715"/>
      <c r="F38" s="715"/>
      <c r="G38" s="715"/>
      <c r="H38" s="715"/>
      <c r="I38" s="715"/>
      <c r="J38" s="715"/>
      <c r="K38" s="716"/>
      <c r="L38" s="15"/>
      <c r="M38" s="15"/>
      <c r="N38" s="15"/>
      <c r="O38" s="15"/>
      <c r="P38" s="712">
        <v>37</v>
      </c>
      <c r="Q38" s="714"/>
      <c r="R38" s="715"/>
      <c r="S38" s="715"/>
      <c r="T38" s="715"/>
      <c r="U38" s="715"/>
      <c r="V38" s="715"/>
      <c r="W38" s="715"/>
      <c r="X38" s="715"/>
      <c r="Y38" s="716"/>
      <c r="Z38" s="15"/>
      <c r="AA38" s="653"/>
    </row>
    <row r="39" spans="1:27" ht="10.199999999999999" customHeight="1" x14ac:dyDescent="0.25">
      <c r="A39" s="59"/>
      <c r="B39" s="713"/>
      <c r="C39" s="717"/>
      <c r="D39" s="718"/>
      <c r="E39" s="718"/>
      <c r="F39" s="718"/>
      <c r="G39" s="718"/>
      <c r="H39" s="718"/>
      <c r="I39" s="718"/>
      <c r="J39" s="718"/>
      <c r="K39" s="719"/>
      <c r="L39" s="15"/>
      <c r="M39" s="15"/>
      <c r="N39" s="15"/>
      <c r="O39" s="15"/>
      <c r="P39" s="713"/>
      <c r="Q39" s="717"/>
      <c r="R39" s="718"/>
      <c r="S39" s="718"/>
      <c r="T39" s="718"/>
      <c r="U39" s="718"/>
      <c r="V39" s="718"/>
      <c r="W39" s="718"/>
      <c r="X39" s="718"/>
      <c r="Y39" s="719"/>
      <c r="Z39" s="15"/>
      <c r="AA39" s="653"/>
    </row>
    <row r="40" spans="1:27" ht="10.199999999999999" customHeight="1" x14ac:dyDescent="0.25">
      <c r="A40" s="59"/>
      <c r="B40" s="712">
        <v>13</v>
      </c>
      <c r="C40" s="714"/>
      <c r="D40" s="715"/>
      <c r="E40" s="715"/>
      <c r="F40" s="715"/>
      <c r="G40" s="715"/>
      <c r="H40" s="715"/>
      <c r="I40" s="715"/>
      <c r="J40" s="715"/>
      <c r="K40" s="716"/>
      <c r="L40" s="15"/>
      <c r="M40" s="15"/>
      <c r="N40" s="15"/>
      <c r="O40" s="15"/>
      <c r="P40" s="712">
        <v>38</v>
      </c>
      <c r="Q40" s="714"/>
      <c r="R40" s="715"/>
      <c r="S40" s="715"/>
      <c r="T40" s="715"/>
      <c r="U40" s="715"/>
      <c r="V40" s="715"/>
      <c r="W40" s="715"/>
      <c r="X40" s="715"/>
      <c r="Y40" s="716"/>
      <c r="Z40" s="15"/>
      <c r="AA40" s="653"/>
    </row>
    <row r="41" spans="1:27" ht="10.199999999999999" customHeight="1" x14ac:dyDescent="0.25">
      <c r="A41" s="59"/>
      <c r="B41" s="713"/>
      <c r="C41" s="717"/>
      <c r="D41" s="718"/>
      <c r="E41" s="718"/>
      <c r="F41" s="718"/>
      <c r="G41" s="718"/>
      <c r="H41" s="718"/>
      <c r="I41" s="718"/>
      <c r="J41" s="718"/>
      <c r="K41" s="719"/>
      <c r="L41" s="15"/>
      <c r="M41" s="15"/>
      <c r="N41" s="15"/>
      <c r="O41" s="15"/>
      <c r="P41" s="713"/>
      <c r="Q41" s="717"/>
      <c r="R41" s="718"/>
      <c r="S41" s="718"/>
      <c r="T41" s="718"/>
      <c r="U41" s="718"/>
      <c r="V41" s="718"/>
      <c r="W41" s="718"/>
      <c r="X41" s="718"/>
      <c r="Y41" s="719"/>
      <c r="Z41" s="15"/>
      <c r="AA41" s="653"/>
    </row>
    <row r="42" spans="1:27" ht="10.199999999999999" customHeight="1" x14ac:dyDescent="0.25">
      <c r="A42" s="59"/>
      <c r="B42" s="712">
        <v>14</v>
      </c>
      <c r="C42" s="714"/>
      <c r="D42" s="715"/>
      <c r="E42" s="715"/>
      <c r="F42" s="715"/>
      <c r="G42" s="715"/>
      <c r="H42" s="715"/>
      <c r="I42" s="715"/>
      <c r="J42" s="715"/>
      <c r="K42" s="716"/>
      <c r="L42" s="15"/>
      <c r="M42" s="15"/>
      <c r="N42" s="15"/>
      <c r="O42" s="15"/>
      <c r="P42" s="712">
        <v>39</v>
      </c>
      <c r="Q42" s="714"/>
      <c r="R42" s="715"/>
      <c r="S42" s="715"/>
      <c r="T42" s="715"/>
      <c r="U42" s="715"/>
      <c r="V42" s="715"/>
      <c r="W42" s="715"/>
      <c r="X42" s="715"/>
      <c r="Y42" s="716"/>
      <c r="Z42" s="15"/>
      <c r="AA42" s="653"/>
    </row>
    <row r="43" spans="1:27" ht="10.199999999999999" customHeight="1" x14ac:dyDescent="0.25">
      <c r="A43" s="59"/>
      <c r="B43" s="713"/>
      <c r="C43" s="717"/>
      <c r="D43" s="718"/>
      <c r="E43" s="718"/>
      <c r="F43" s="718"/>
      <c r="G43" s="718"/>
      <c r="H43" s="718"/>
      <c r="I43" s="718"/>
      <c r="J43" s="718"/>
      <c r="K43" s="719"/>
      <c r="L43" s="15"/>
      <c r="M43" s="15"/>
      <c r="N43" s="15"/>
      <c r="O43" s="15"/>
      <c r="P43" s="713"/>
      <c r="Q43" s="717"/>
      <c r="R43" s="718"/>
      <c r="S43" s="718"/>
      <c r="T43" s="718"/>
      <c r="U43" s="718"/>
      <c r="V43" s="718"/>
      <c r="W43" s="718"/>
      <c r="X43" s="718"/>
      <c r="Y43" s="719"/>
      <c r="Z43" s="15"/>
      <c r="AA43" s="653"/>
    </row>
    <row r="44" spans="1:27" ht="10.199999999999999" customHeight="1" x14ac:dyDescent="0.25">
      <c r="A44" s="59"/>
      <c r="B44" s="712">
        <v>15</v>
      </c>
      <c r="C44" s="714"/>
      <c r="D44" s="715"/>
      <c r="E44" s="715"/>
      <c r="F44" s="715"/>
      <c r="G44" s="715"/>
      <c r="H44" s="715"/>
      <c r="I44" s="715"/>
      <c r="J44" s="715"/>
      <c r="K44" s="716"/>
      <c r="L44" s="15"/>
      <c r="M44" s="15"/>
      <c r="N44" s="15"/>
      <c r="O44" s="15"/>
      <c r="P44" s="712">
        <v>40</v>
      </c>
      <c r="Q44" s="714"/>
      <c r="R44" s="715"/>
      <c r="S44" s="715"/>
      <c r="T44" s="715"/>
      <c r="U44" s="715"/>
      <c r="V44" s="715"/>
      <c r="W44" s="715"/>
      <c r="X44" s="715"/>
      <c r="Y44" s="716"/>
      <c r="Z44" s="15"/>
      <c r="AA44" s="653"/>
    </row>
    <row r="45" spans="1:27" ht="10.199999999999999" customHeight="1" x14ac:dyDescent="0.25">
      <c r="A45" s="59"/>
      <c r="B45" s="713"/>
      <c r="C45" s="717"/>
      <c r="D45" s="718"/>
      <c r="E45" s="718"/>
      <c r="F45" s="718"/>
      <c r="G45" s="718"/>
      <c r="H45" s="718"/>
      <c r="I45" s="718"/>
      <c r="J45" s="718"/>
      <c r="K45" s="719"/>
      <c r="L45" s="15"/>
      <c r="M45" s="15"/>
      <c r="N45" s="15"/>
      <c r="O45" s="15"/>
      <c r="P45" s="713"/>
      <c r="Q45" s="717"/>
      <c r="R45" s="718"/>
      <c r="S45" s="718"/>
      <c r="T45" s="718"/>
      <c r="U45" s="718"/>
      <c r="V45" s="718"/>
      <c r="W45" s="718"/>
      <c r="X45" s="718"/>
      <c r="Y45" s="719"/>
      <c r="Z45" s="15"/>
      <c r="AA45" s="653"/>
    </row>
    <row r="46" spans="1:27" ht="10.199999999999999" customHeight="1" x14ac:dyDescent="0.25">
      <c r="A46" s="59"/>
      <c r="B46" s="712">
        <v>16</v>
      </c>
      <c r="C46" s="714"/>
      <c r="D46" s="715"/>
      <c r="E46" s="715"/>
      <c r="F46" s="715"/>
      <c r="G46" s="715"/>
      <c r="H46" s="715"/>
      <c r="I46" s="715"/>
      <c r="J46" s="715"/>
      <c r="K46" s="716"/>
      <c r="L46" s="15"/>
      <c r="M46" s="15"/>
      <c r="N46" s="15"/>
      <c r="O46" s="15"/>
      <c r="P46" s="712">
        <v>41</v>
      </c>
      <c r="Q46" s="714"/>
      <c r="R46" s="715"/>
      <c r="S46" s="715"/>
      <c r="T46" s="715"/>
      <c r="U46" s="715"/>
      <c r="V46" s="715"/>
      <c r="W46" s="715"/>
      <c r="X46" s="715"/>
      <c r="Y46" s="716"/>
      <c r="Z46" s="15"/>
      <c r="AA46" s="653"/>
    </row>
    <row r="47" spans="1:27" ht="10.199999999999999" customHeight="1" x14ac:dyDescent="0.25">
      <c r="A47" s="59"/>
      <c r="B47" s="713"/>
      <c r="C47" s="717"/>
      <c r="D47" s="718"/>
      <c r="E47" s="718"/>
      <c r="F47" s="718"/>
      <c r="G47" s="718"/>
      <c r="H47" s="718"/>
      <c r="I47" s="718"/>
      <c r="J47" s="718"/>
      <c r="K47" s="719"/>
      <c r="L47" s="15"/>
      <c r="M47" s="15"/>
      <c r="N47" s="15"/>
      <c r="O47" s="15"/>
      <c r="P47" s="713"/>
      <c r="Q47" s="717"/>
      <c r="R47" s="718"/>
      <c r="S47" s="718"/>
      <c r="T47" s="718"/>
      <c r="U47" s="718"/>
      <c r="V47" s="718"/>
      <c r="W47" s="718"/>
      <c r="X47" s="718"/>
      <c r="Y47" s="719"/>
      <c r="Z47" s="15"/>
      <c r="AA47" s="653"/>
    </row>
    <row r="48" spans="1:27" ht="10.199999999999999" customHeight="1" x14ac:dyDescent="0.25">
      <c r="A48" s="59"/>
      <c r="B48" s="712">
        <v>17</v>
      </c>
      <c r="C48" s="714"/>
      <c r="D48" s="715"/>
      <c r="E48" s="715"/>
      <c r="F48" s="715"/>
      <c r="G48" s="715"/>
      <c r="H48" s="715"/>
      <c r="I48" s="715"/>
      <c r="J48" s="715"/>
      <c r="K48" s="716"/>
      <c r="L48" s="15"/>
      <c r="M48" s="15"/>
      <c r="N48" s="15"/>
      <c r="O48" s="15"/>
      <c r="P48" s="712">
        <v>42</v>
      </c>
      <c r="Q48" s="714"/>
      <c r="R48" s="715"/>
      <c r="S48" s="715"/>
      <c r="T48" s="715"/>
      <c r="U48" s="715"/>
      <c r="V48" s="715"/>
      <c r="W48" s="715"/>
      <c r="X48" s="715"/>
      <c r="Y48" s="716"/>
      <c r="Z48" s="15"/>
      <c r="AA48" s="653"/>
    </row>
    <row r="49" spans="1:27" ht="10.199999999999999" customHeight="1" x14ac:dyDescent="0.25">
      <c r="A49" s="59"/>
      <c r="B49" s="713"/>
      <c r="C49" s="717"/>
      <c r="D49" s="718"/>
      <c r="E49" s="718"/>
      <c r="F49" s="718"/>
      <c r="G49" s="718"/>
      <c r="H49" s="718"/>
      <c r="I49" s="718"/>
      <c r="J49" s="718"/>
      <c r="K49" s="719"/>
      <c r="L49" s="15"/>
      <c r="M49" s="15"/>
      <c r="N49" s="15"/>
      <c r="O49" s="15"/>
      <c r="P49" s="713"/>
      <c r="Q49" s="717"/>
      <c r="R49" s="718"/>
      <c r="S49" s="718"/>
      <c r="T49" s="718"/>
      <c r="U49" s="718"/>
      <c r="V49" s="718"/>
      <c r="W49" s="718"/>
      <c r="X49" s="718"/>
      <c r="Y49" s="719"/>
      <c r="Z49" s="15"/>
      <c r="AA49" s="653"/>
    </row>
    <row r="50" spans="1:27" ht="10.199999999999999" customHeight="1" x14ac:dyDescent="0.25">
      <c r="A50" s="59"/>
      <c r="B50" s="712">
        <v>18</v>
      </c>
      <c r="C50" s="714"/>
      <c r="D50" s="715"/>
      <c r="E50" s="715"/>
      <c r="F50" s="715"/>
      <c r="G50" s="715"/>
      <c r="H50" s="715"/>
      <c r="I50" s="715"/>
      <c r="J50" s="715"/>
      <c r="K50" s="716"/>
      <c r="L50" s="15"/>
      <c r="M50" s="15"/>
      <c r="N50" s="15"/>
      <c r="O50" s="15"/>
      <c r="P50" s="712">
        <v>43</v>
      </c>
      <c r="Q50" s="714"/>
      <c r="R50" s="715"/>
      <c r="S50" s="715"/>
      <c r="T50" s="715"/>
      <c r="U50" s="715"/>
      <c r="V50" s="715"/>
      <c r="W50" s="715"/>
      <c r="X50" s="715"/>
      <c r="Y50" s="716"/>
      <c r="Z50" s="15"/>
      <c r="AA50" s="653"/>
    </row>
    <row r="51" spans="1:27" ht="10.199999999999999" customHeight="1" x14ac:dyDescent="0.25">
      <c r="A51" s="59"/>
      <c r="B51" s="713"/>
      <c r="C51" s="717"/>
      <c r="D51" s="718"/>
      <c r="E51" s="718"/>
      <c r="F51" s="718"/>
      <c r="G51" s="718"/>
      <c r="H51" s="718"/>
      <c r="I51" s="718"/>
      <c r="J51" s="718"/>
      <c r="K51" s="719"/>
      <c r="L51" s="15"/>
      <c r="M51" s="15"/>
      <c r="N51" s="15"/>
      <c r="O51" s="15"/>
      <c r="P51" s="713"/>
      <c r="Q51" s="717"/>
      <c r="R51" s="718"/>
      <c r="S51" s="718"/>
      <c r="T51" s="718"/>
      <c r="U51" s="718"/>
      <c r="V51" s="718"/>
      <c r="W51" s="718"/>
      <c r="X51" s="718"/>
      <c r="Y51" s="719"/>
      <c r="Z51" s="15"/>
      <c r="AA51" s="653"/>
    </row>
    <row r="52" spans="1:27" ht="10.199999999999999" customHeight="1" x14ac:dyDescent="0.25">
      <c r="A52" s="59"/>
      <c r="B52" s="712">
        <v>19</v>
      </c>
      <c r="C52" s="714"/>
      <c r="D52" s="715"/>
      <c r="E52" s="715"/>
      <c r="F52" s="715"/>
      <c r="G52" s="715"/>
      <c r="H52" s="715"/>
      <c r="I52" s="715"/>
      <c r="J52" s="715"/>
      <c r="K52" s="716"/>
      <c r="L52" s="15"/>
      <c r="M52" s="15"/>
      <c r="N52" s="15"/>
      <c r="O52" s="15"/>
      <c r="P52" s="712">
        <v>44</v>
      </c>
      <c r="Q52" s="714"/>
      <c r="R52" s="715"/>
      <c r="S52" s="715"/>
      <c r="T52" s="715"/>
      <c r="U52" s="715"/>
      <c r="V52" s="715"/>
      <c r="W52" s="715"/>
      <c r="X52" s="715"/>
      <c r="Y52" s="716"/>
      <c r="Z52" s="15"/>
      <c r="AA52" s="653"/>
    </row>
    <row r="53" spans="1:27" ht="10.199999999999999" customHeight="1" x14ac:dyDescent="0.25">
      <c r="A53" s="59"/>
      <c r="B53" s="713"/>
      <c r="C53" s="717"/>
      <c r="D53" s="718"/>
      <c r="E53" s="718"/>
      <c r="F53" s="718"/>
      <c r="G53" s="718"/>
      <c r="H53" s="718"/>
      <c r="I53" s="718"/>
      <c r="J53" s="718"/>
      <c r="K53" s="719"/>
      <c r="L53" s="15"/>
      <c r="M53" s="15"/>
      <c r="N53" s="15"/>
      <c r="O53" s="15"/>
      <c r="P53" s="713"/>
      <c r="Q53" s="717"/>
      <c r="R53" s="718"/>
      <c r="S53" s="718"/>
      <c r="T53" s="718"/>
      <c r="U53" s="718"/>
      <c r="V53" s="718"/>
      <c r="W53" s="718"/>
      <c r="X53" s="718"/>
      <c r="Y53" s="719"/>
      <c r="Z53" s="15"/>
      <c r="AA53" s="653"/>
    </row>
    <row r="54" spans="1:27" ht="10.199999999999999" customHeight="1" x14ac:dyDescent="0.25">
      <c r="A54" s="59"/>
      <c r="B54" s="712">
        <v>20</v>
      </c>
      <c r="C54" s="714"/>
      <c r="D54" s="715"/>
      <c r="E54" s="715"/>
      <c r="F54" s="715"/>
      <c r="G54" s="715"/>
      <c r="H54" s="715"/>
      <c r="I54" s="715"/>
      <c r="J54" s="715"/>
      <c r="K54" s="716"/>
      <c r="L54" s="15"/>
      <c r="M54" s="15"/>
      <c r="N54" s="15"/>
      <c r="O54" s="15"/>
      <c r="P54" s="712">
        <v>45</v>
      </c>
      <c r="Q54" s="714"/>
      <c r="R54" s="715"/>
      <c r="S54" s="715"/>
      <c r="T54" s="715"/>
      <c r="U54" s="715"/>
      <c r="V54" s="715"/>
      <c r="W54" s="715"/>
      <c r="X54" s="715"/>
      <c r="Y54" s="716"/>
      <c r="Z54" s="15"/>
      <c r="AA54" s="653"/>
    </row>
    <row r="55" spans="1:27" ht="10.199999999999999" customHeight="1" x14ac:dyDescent="0.25">
      <c r="A55" s="59"/>
      <c r="B55" s="713"/>
      <c r="C55" s="717"/>
      <c r="D55" s="718"/>
      <c r="E55" s="718"/>
      <c r="F55" s="718"/>
      <c r="G55" s="718"/>
      <c r="H55" s="718"/>
      <c r="I55" s="718"/>
      <c r="J55" s="718"/>
      <c r="K55" s="719"/>
      <c r="L55" s="15"/>
      <c r="M55" s="15"/>
      <c r="N55" s="15"/>
      <c r="O55" s="15"/>
      <c r="P55" s="713"/>
      <c r="Q55" s="717"/>
      <c r="R55" s="718"/>
      <c r="S55" s="718"/>
      <c r="T55" s="718"/>
      <c r="U55" s="718"/>
      <c r="V55" s="718"/>
      <c r="W55" s="718"/>
      <c r="X55" s="718"/>
      <c r="Y55" s="719"/>
      <c r="Z55" s="15"/>
      <c r="AA55" s="653"/>
    </row>
    <row r="56" spans="1:27" ht="10.199999999999999" customHeight="1" x14ac:dyDescent="0.25">
      <c r="A56" s="59"/>
      <c r="B56" s="712">
        <v>21</v>
      </c>
      <c r="C56" s="714"/>
      <c r="D56" s="715"/>
      <c r="E56" s="715"/>
      <c r="F56" s="715"/>
      <c r="G56" s="715"/>
      <c r="H56" s="715"/>
      <c r="I56" s="715"/>
      <c r="J56" s="715"/>
      <c r="K56" s="716"/>
      <c r="L56" s="15"/>
      <c r="M56" s="15"/>
      <c r="N56" s="15"/>
      <c r="O56" s="15"/>
      <c r="P56" s="712">
        <v>46</v>
      </c>
      <c r="Q56" s="714"/>
      <c r="R56" s="715"/>
      <c r="S56" s="715"/>
      <c r="T56" s="715"/>
      <c r="U56" s="715"/>
      <c r="V56" s="715"/>
      <c r="W56" s="715"/>
      <c r="X56" s="715"/>
      <c r="Y56" s="716"/>
      <c r="Z56" s="15"/>
      <c r="AA56" s="653"/>
    </row>
    <row r="57" spans="1:27" ht="10.199999999999999" customHeight="1" x14ac:dyDescent="0.25">
      <c r="A57" s="59"/>
      <c r="B57" s="713"/>
      <c r="C57" s="717"/>
      <c r="D57" s="718"/>
      <c r="E57" s="718"/>
      <c r="F57" s="718"/>
      <c r="G57" s="718"/>
      <c r="H57" s="718"/>
      <c r="I57" s="718"/>
      <c r="J57" s="718"/>
      <c r="K57" s="719"/>
      <c r="L57" s="15"/>
      <c r="M57" s="15"/>
      <c r="N57" s="15"/>
      <c r="O57" s="15"/>
      <c r="P57" s="713"/>
      <c r="Q57" s="717"/>
      <c r="R57" s="718"/>
      <c r="S57" s="718"/>
      <c r="T57" s="718"/>
      <c r="U57" s="718"/>
      <c r="V57" s="718"/>
      <c r="W57" s="718"/>
      <c r="X57" s="718"/>
      <c r="Y57" s="719"/>
      <c r="Z57" s="15"/>
      <c r="AA57" s="653"/>
    </row>
    <row r="58" spans="1:27" ht="10.199999999999999" customHeight="1" x14ac:dyDescent="0.25">
      <c r="A58" s="59"/>
      <c r="B58" s="712">
        <v>22</v>
      </c>
      <c r="C58" s="714"/>
      <c r="D58" s="715"/>
      <c r="E58" s="715"/>
      <c r="F58" s="715"/>
      <c r="G58" s="715"/>
      <c r="H58" s="715"/>
      <c r="I58" s="715"/>
      <c r="J58" s="715"/>
      <c r="K58" s="716"/>
      <c r="L58" s="15"/>
      <c r="M58" s="15"/>
      <c r="N58" s="15"/>
      <c r="O58" s="15"/>
      <c r="P58" s="712">
        <v>47</v>
      </c>
      <c r="Q58" s="714"/>
      <c r="R58" s="715"/>
      <c r="S58" s="715"/>
      <c r="T58" s="715"/>
      <c r="U58" s="715"/>
      <c r="V58" s="715"/>
      <c r="W58" s="715"/>
      <c r="X58" s="715"/>
      <c r="Y58" s="716"/>
      <c r="Z58" s="15"/>
      <c r="AA58" s="653"/>
    </row>
    <row r="59" spans="1:27" ht="10.199999999999999" customHeight="1" x14ac:dyDescent="0.25">
      <c r="A59" s="59"/>
      <c r="B59" s="713"/>
      <c r="C59" s="717"/>
      <c r="D59" s="718"/>
      <c r="E59" s="718"/>
      <c r="F59" s="718"/>
      <c r="G59" s="718"/>
      <c r="H59" s="718"/>
      <c r="I59" s="718"/>
      <c r="J59" s="718"/>
      <c r="K59" s="719"/>
      <c r="L59" s="15"/>
      <c r="M59" s="15"/>
      <c r="N59" s="15"/>
      <c r="O59" s="15"/>
      <c r="P59" s="713"/>
      <c r="Q59" s="717"/>
      <c r="R59" s="718"/>
      <c r="S59" s="718"/>
      <c r="T59" s="718"/>
      <c r="U59" s="718"/>
      <c r="V59" s="718"/>
      <c r="W59" s="718"/>
      <c r="X59" s="718"/>
      <c r="Y59" s="719"/>
      <c r="Z59" s="15"/>
      <c r="AA59" s="653"/>
    </row>
    <row r="60" spans="1:27" ht="10.199999999999999" customHeight="1" x14ac:dyDescent="0.25">
      <c r="A60" s="59"/>
      <c r="B60" s="712">
        <v>23</v>
      </c>
      <c r="C60" s="714"/>
      <c r="D60" s="715"/>
      <c r="E60" s="715"/>
      <c r="F60" s="715"/>
      <c r="G60" s="715"/>
      <c r="H60" s="715"/>
      <c r="I60" s="715"/>
      <c r="J60" s="715"/>
      <c r="K60" s="716"/>
      <c r="L60" s="15"/>
      <c r="M60" s="15"/>
      <c r="N60" s="15"/>
      <c r="O60" s="15"/>
      <c r="P60" s="712">
        <v>48</v>
      </c>
      <c r="Q60" s="714"/>
      <c r="R60" s="715"/>
      <c r="S60" s="715"/>
      <c r="T60" s="715"/>
      <c r="U60" s="715"/>
      <c r="V60" s="715"/>
      <c r="W60" s="715"/>
      <c r="X60" s="715"/>
      <c r="Y60" s="716"/>
      <c r="Z60" s="15"/>
      <c r="AA60" s="653"/>
    </row>
    <row r="61" spans="1:27" ht="10.199999999999999" customHeight="1" x14ac:dyDescent="0.25">
      <c r="A61" s="59"/>
      <c r="B61" s="713"/>
      <c r="C61" s="717"/>
      <c r="D61" s="718"/>
      <c r="E61" s="718"/>
      <c r="F61" s="718"/>
      <c r="G61" s="718"/>
      <c r="H61" s="718"/>
      <c r="I61" s="718"/>
      <c r="J61" s="718"/>
      <c r="K61" s="719"/>
      <c r="L61" s="15"/>
      <c r="M61" s="15"/>
      <c r="N61" s="15"/>
      <c r="O61" s="15"/>
      <c r="P61" s="713"/>
      <c r="Q61" s="717"/>
      <c r="R61" s="718"/>
      <c r="S61" s="718"/>
      <c r="T61" s="718"/>
      <c r="U61" s="718"/>
      <c r="V61" s="718"/>
      <c r="W61" s="718"/>
      <c r="X61" s="718"/>
      <c r="Y61" s="719"/>
      <c r="Z61" s="15"/>
      <c r="AA61" s="653"/>
    </row>
    <row r="62" spans="1:27" ht="10.199999999999999" customHeight="1" x14ac:dyDescent="0.25">
      <c r="A62" s="59"/>
      <c r="B62" s="712">
        <v>24</v>
      </c>
      <c r="C62" s="714"/>
      <c r="D62" s="715"/>
      <c r="E62" s="715"/>
      <c r="F62" s="715"/>
      <c r="G62" s="715"/>
      <c r="H62" s="715"/>
      <c r="I62" s="715"/>
      <c r="J62" s="715"/>
      <c r="K62" s="716"/>
      <c r="L62" s="15"/>
      <c r="M62" s="15"/>
      <c r="N62" s="15"/>
      <c r="O62" s="15"/>
      <c r="P62" s="712">
        <v>49</v>
      </c>
      <c r="Q62" s="714"/>
      <c r="R62" s="715"/>
      <c r="S62" s="715"/>
      <c r="T62" s="715"/>
      <c r="U62" s="715"/>
      <c r="V62" s="715"/>
      <c r="W62" s="715"/>
      <c r="X62" s="715"/>
      <c r="Y62" s="716"/>
      <c r="Z62" s="15"/>
      <c r="AA62" s="653"/>
    </row>
    <row r="63" spans="1:27" ht="10.199999999999999" customHeight="1" x14ac:dyDescent="0.25">
      <c r="A63" s="59"/>
      <c r="B63" s="713"/>
      <c r="C63" s="717"/>
      <c r="D63" s="718"/>
      <c r="E63" s="718"/>
      <c r="F63" s="718"/>
      <c r="G63" s="718"/>
      <c r="H63" s="718"/>
      <c r="I63" s="718"/>
      <c r="J63" s="718"/>
      <c r="K63" s="719"/>
      <c r="L63" s="15"/>
      <c r="M63" s="15"/>
      <c r="N63" s="15"/>
      <c r="O63" s="15"/>
      <c r="P63" s="713"/>
      <c r="Q63" s="717"/>
      <c r="R63" s="718"/>
      <c r="S63" s="718"/>
      <c r="T63" s="718"/>
      <c r="U63" s="718"/>
      <c r="V63" s="718"/>
      <c r="W63" s="718"/>
      <c r="X63" s="718"/>
      <c r="Y63" s="719"/>
      <c r="Z63" s="15"/>
      <c r="AA63" s="653"/>
    </row>
    <row r="64" spans="1:27" ht="10.199999999999999" customHeight="1" x14ac:dyDescent="0.25">
      <c r="A64" s="59"/>
      <c r="B64" s="712">
        <v>25</v>
      </c>
      <c r="C64" s="714"/>
      <c r="D64" s="715"/>
      <c r="E64" s="715"/>
      <c r="F64" s="715"/>
      <c r="G64" s="715"/>
      <c r="H64" s="715"/>
      <c r="I64" s="715"/>
      <c r="J64" s="715"/>
      <c r="K64" s="716"/>
      <c r="L64" s="15"/>
      <c r="M64" s="15"/>
      <c r="N64" s="15"/>
      <c r="O64" s="15"/>
      <c r="P64" s="712">
        <v>50</v>
      </c>
      <c r="Q64" s="714"/>
      <c r="R64" s="715"/>
      <c r="S64" s="715"/>
      <c r="T64" s="715"/>
      <c r="U64" s="715"/>
      <c r="V64" s="715"/>
      <c r="W64" s="715"/>
      <c r="X64" s="715"/>
      <c r="Y64" s="716"/>
      <c r="Z64" s="15"/>
      <c r="AA64" s="653"/>
    </row>
    <row r="65" spans="1:38" ht="10.199999999999999" customHeight="1" x14ac:dyDescent="0.25">
      <c r="A65" s="59"/>
      <c r="B65" s="713"/>
      <c r="C65" s="717"/>
      <c r="D65" s="718"/>
      <c r="E65" s="718"/>
      <c r="F65" s="718"/>
      <c r="G65" s="718"/>
      <c r="H65" s="718"/>
      <c r="I65" s="718"/>
      <c r="J65" s="718"/>
      <c r="K65" s="719"/>
      <c r="L65" s="15"/>
      <c r="M65" s="15"/>
      <c r="N65" s="15"/>
      <c r="O65" s="15"/>
      <c r="P65" s="713"/>
      <c r="Q65" s="717"/>
      <c r="R65" s="718"/>
      <c r="S65" s="718"/>
      <c r="T65" s="718"/>
      <c r="U65" s="718"/>
      <c r="V65" s="718"/>
      <c r="W65" s="718"/>
      <c r="X65" s="718"/>
      <c r="Y65" s="719"/>
      <c r="Z65" s="15"/>
      <c r="AA65" s="653"/>
    </row>
    <row r="66" spans="1:38" ht="10.199999999999999" customHeight="1" x14ac:dyDescent="0.25">
      <c r="A66" s="59"/>
      <c r="B66" s="215"/>
      <c r="C66" s="404"/>
      <c r="D66" s="404"/>
      <c r="E66" s="404"/>
      <c r="F66" s="404"/>
      <c r="G66" s="404"/>
      <c r="H66" s="404"/>
      <c r="I66" s="404"/>
      <c r="J66" s="404"/>
      <c r="K66" s="404"/>
      <c r="L66" s="400"/>
      <c r="M66" s="400"/>
      <c r="N66" s="400"/>
      <c r="O66" s="400"/>
      <c r="P66" s="215"/>
      <c r="Q66" s="729" t="str">
        <f>IF(Q64="","","weitere Eingaben in Formular 2_2 möglich!")</f>
        <v/>
      </c>
      <c r="R66" s="730"/>
      <c r="S66" s="730"/>
      <c r="T66" s="730"/>
      <c r="U66" s="730"/>
      <c r="V66" s="730"/>
      <c r="W66" s="730"/>
      <c r="X66" s="730"/>
      <c r="Y66" s="730"/>
      <c r="Z66" s="400"/>
      <c r="AA66" s="653"/>
    </row>
    <row r="67" spans="1:38" ht="10.199999999999999" customHeight="1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731"/>
      <c r="R67" s="731"/>
      <c r="S67" s="731"/>
      <c r="T67" s="731"/>
      <c r="U67" s="731"/>
      <c r="V67" s="731"/>
      <c r="W67" s="731"/>
      <c r="X67" s="731"/>
      <c r="Y67" s="731"/>
      <c r="Z67" s="50"/>
      <c r="AA67" s="653"/>
    </row>
    <row r="68" spans="1:38" ht="10.199999999999999" customHeight="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720" t="s">
        <v>22</v>
      </c>
      <c r="Q68" s="721"/>
      <c r="R68" s="721"/>
      <c r="S68" s="722"/>
      <c r="T68" s="721"/>
      <c r="U68" s="721"/>
      <c r="V68" s="721"/>
      <c r="W68" s="510"/>
      <c r="X68" s="723">
        <f>COUNTA(C16:C64)+COUNTA(Q16:Q64)</f>
        <v>0</v>
      </c>
      <c r="Y68" s="724"/>
      <c r="Z68" s="50"/>
      <c r="AA68" s="653"/>
    </row>
    <row r="69" spans="1:38" ht="10.199999999999999" customHeight="1" x14ac:dyDescent="0.25">
      <c r="A69" s="50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62"/>
      <c r="O69" s="62"/>
      <c r="P69" s="721"/>
      <c r="Q69" s="721"/>
      <c r="R69" s="721"/>
      <c r="S69" s="721"/>
      <c r="T69" s="721"/>
      <c r="U69" s="721"/>
      <c r="V69" s="721"/>
      <c r="W69" s="510"/>
      <c r="X69" s="724"/>
      <c r="Y69" s="724"/>
      <c r="Z69" s="50"/>
      <c r="AA69" s="653"/>
    </row>
    <row r="70" spans="1:38" ht="10.199999999999999" customHeigh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62"/>
      <c r="O70" s="62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653"/>
    </row>
    <row r="71" spans="1:38" ht="10.199999999999999" customHeigh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653"/>
    </row>
    <row r="72" spans="1:38" ht="10.199999999999999" customHeight="1" x14ac:dyDescent="0.35">
      <c r="A72" s="50"/>
      <c r="B72" s="693" t="s">
        <v>23</v>
      </c>
      <c r="C72" s="510"/>
      <c r="D72" s="510"/>
      <c r="E72" s="510"/>
      <c r="F72" s="510"/>
      <c r="G72" s="510"/>
      <c r="H72" s="510"/>
      <c r="I72" s="510"/>
      <c r="J72" s="510"/>
      <c r="K72" s="94"/>
      <c r="L72" s="694" t="str">
        <f>IF(Dienststellendaten!D5&lt;1,"",Dienststellendaten!D5)</f>
        <v/>
      </c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50"/>
      <c r="X72" s="50"/>
      <c r="Y72" s="50"/>
      <c r="Z72" s="50"/>
      <c r="AA72" s="653"/>
    </row>
    <row r="73" spans="1:38" ht="10.199999999999999" customHeight="1" x14ac:dyDescent="0.35">
      <c r="A73" s="50"/>
      <c r="B73" s="510"/>
      <c r="C73" s="510"/>
      <c r="D73" s="510"/>
      <c r="E73" s="510"/>
      <c r="F73" s="510"/>
      <c r="G73" s="510"/>
      <c r="H73" s="510"/>
      <c r="I73" s="510"/>
      <c r="J73" s="510"/>
      <c r="K73" s="94"/>
      <c r="L73" s="695"/>
      <c r="M73" s="695"/>
      <c r="N73" s="695"/>
      <c r="O73" s="695"/>
      <c r="P73" s="695"/>
      <c r="Q73" s="695"/>
      <c r="R73" s="695"/>
      <c r="S73" s="695"/>
      <c r="T73" s="695"/>
      <c r="U73" s="695"/>
      <c r="V73" s="695"/>
      <c r="W73" s="50"/>
      <c r="X73" s="50"/>
      <c r="Y73" s="50"/>
      <c r="Z73" s="50"/>
      <c r="AA73" s="653"/>
    </row>
    <row r="74" spans="1:38" ht="10.199999999999999" customHeigh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653"/>
      <c r="AB74" s="3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10.199999999999999" customHeight="1" x14ac:dyDescent="0.25">
      <c r="A75" s="50"/>
      <c r="B75" s="696" t="s">
        <v>89</v>
      </c>
      <c r="C75" s="510"/>
      <c r="D75" s="510"/>
      <c r="E75" s="510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725">
        <f>IF(X68&lt;1,0,IF(X68&lt;21,1,IF('Formular 2_2'!C16&gt;0,"siehe Seite 2",3)))</f>
        <v>0</v>
      </c>
      <c r="Q75" s="725"/>
      <c r="R75" s="726"/>
      <c r="S75" s="726"/>
      <c r="T75" s="726"/>
      <c r="U75" s="697" t="str">
        <f>IF(P75=1,"Mitglied.","Mitgliedern.")</f>
        <v>Mitgliedern.</v>
      </c>
      <c r="V75" s="693"/>
      <c r="W75" s="693"/>
      <c r="X75" s="693"/>
      <c r="Y75" s="693"/>
      <c r="Z75" s="50"/>
      <c r="AA75" s="653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10.199999999999999" customHeight="1" x14ac:dyDescent="0.25">
      <c r="A76" s="50"/>
      <c r="B76" s="510"/>
      <c r="C76" s="510"/>
      <c r="D76" s="510"/>
      <c r="E76" s="510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727"/>
      <c r="Q76" s="727"/>
      <c r="R76" s="728"/>
      <c r="S76" s="728"/>
      <c r="T76" s="728"/>
      <c r="U76" s="697"/>
      <c r="V76" s="693"/>
      <c r="W76" s="693"/>
      <c r="X76" s="693"/>
      <c r="Y76" s="693"/>
      <c r="Z76" s="50"/>
      <c r="AA76" s="653"/>
      <c r="AB76" s="596"/>
      <c r="AC76" s="596"/>
      <c r="AD76" s="33"/>
      <c r="AE76" s="4"/>
      <c r="AF76" s="47"/>
      <c r="AG76" s="47"/>
      <c r="AH76" s="47"/>
      <c r="AI76" s="47"/>
      <c r="AJ76" s="4"/>
      <c r="AK76" s="4"/>
      <c r="AL76" s="4"/>
    </row>
    <row r="77" spans="1:38" ht="10.199999999999999" customHeigh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653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0.199999999999999" customHeigh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653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0.199999999999999" customHeigh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653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0.199999999999999" customHeight="1" x14ac:dyDescent="0.25">
      <c r="A80" s="50"/>
      <c r="B80" s="65"/>
      <c r="C80" s="60"/>
      <c r="D80" s="60"/>
      <c r="E80" s="60"/>
      <c r="F80" s="60"/>
      <c r="G80" s="60"/>
      <c r="H80" s="60"/>
      <c r="I80" s="60"/>
      <c r="J80" s="60"/>
      <c r="K80" s="60"/>
      <c r="L80" s="60"/>
      <c r="X80" s="60"/>
      <c r="Y80" s="60"/>
      <c r="Z80" s="60"/>
      <c r="AA80" s="653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10.199999999999999" customHeight="1" x14ac:dyDescent="0.25">
      <c r="A81" s="5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X81" s="60"/>
      <c r="Y81" s="60"/>
      <c r="Z81" s="60"/>
      <c r="AA81" s="653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10.199999999999999" customHeigh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653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0.199999999999999" customHeight="1" x14ac:dyDescent="0.25">
      <c r="A83" s="50"/>
      <c r="B83" s="596"/>
      <c r="C83" s="596"/>
      <c r="D83" s="596"/>
      <c r="E83" s="596"/>
      <c r="F83" s="596"/>
      <c r="G83" s="596"/>
      <c r="J83" s="596"/>
      <c r="K83" s="596"/>
      <c r="L83" s="596"/>
      <c r="M83" s="596"/>
      <c r="N83" s="596"/>
      <c r="O83" s="596"/>
      <c r="R83" s="596"/>
      <c r="S83" s="596"/>
      <c r="T83" s="596"/>
      <c r="U83" s="596"/>
      <c r="V83" s="596"/>
      <c r="W83" s="596"/>
      <c r="AA83" s="653"/>
      <c r="AB83" s="4"/>
      <c r="AC83" s="4"/>
      <c r="AD83" s="19"/>
      <c r="AE83" s="4"/>
      <c r="AF83" s="4"/>
      <c r="AG83" s="4"/>
      <c r="AH83" s="4"/>
      <c r="AI83" s="4"/>
      <c r="AJ83" s="4"/>
      <c r="AK83" s="4"/>
      <c r="AL83" s="4"/>
    </row>
    <row r="84" spans="1:38" ht="10.199999999999999" customHeight="1" x14ac:dyDescent="0.25">
      <c r="A84" s="50"/>
      <c r="B84" s="627"/>
      <c r="C84" s="627"/>
      <c r="D84" s="627"/>
      <c r="E84" s="627"/>
      <c r="F84" s="627"/>
      <c r="G84" s="627"/>
      <c r="J84" s="627"/>
      <c r="K84" s="627"/>
      <c r="L84" s="627"/>
      <c r="M84" s="627"/>
      <c r="N84" s="627"/>
      <c r="O84" s="627"/>
      <c r="R84" s="627"/>
      <c r="S84" s="627"/>
      <c r="T84" s="627"/>
      <c r="U84" s="627"/>
      <c r="V84" s="627"/>
      <c r="W84" s="627"/>
      <c r="AA84" s="653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0.199999999999999" customHeight="1" x14ac:dyDescent="0.25">
      <c r="A85" s="50"/>
      <c r="AA85" s="653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10.199999999999999" customHeight="1" x14ac:dyDescent="0.25">
      <c r="A86" s="50"/>
      <c r="B86" s="591" t="s">
        <v>0</v>
      </c>
      <c r="C86" s="591"/>
      <c r="D86" s="591"/>
      <c r="E86" s="591"/>
      <c r="F86" s="591"/>
      <c r="G86" s="591"/>
      <c r="J86" s="591" t="s">
        <v>454</v>
      </c>
      <c r="K86" s="591"/>
      <c r="L86" s="591"/>
      <c r="M86" s="591"/>
      <c r="N86" s="591"/>
      <c r="O86" s="591"/>
      <c r="R86" s="591" t="s">
        <v>454</v>
      </c>
      <c r="S86" s="591"/>
      <c r="T86" s="591"/>
      <c r="U86" s="591"/>
      <c r="V86" s="591"/>
      <c r="W86" s="591"/>
      <c r="AA86" s="653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10.199999999999999" customHeight="1" x14ac:dyDescent="0.25">
      <c r="A87" s="50"/>
      <c r="AA87" s="653"/>
    </row>
    <row r="88" spans="1:38" ht="10.199999999999999" customHeight="1" x14ac:dyDescent="0.25">
      <c r="A88" s="50"/>
      <c r="AA88" s="653"/>
    </row>
    <row r="89" spans="1:38" ht="10.199999999999999" customHeight="1" thickBot="1" x14ac:dyDescent="0.3">
      <c r="A89" s="50"/>
      <c r="AA89" s="653"/>
    </row>
    <row r="90" spans="1:38" ht="10.199999999999999" customHeight="1" x14ac:dyDescent="0.25">
      <c r="A90" s="50"/>
      <c r="B90" s="623" t="s">
        <v>1</v>
      </c>
      <c r="C90" s="624"/>
      <c r="D90" s="624"/>
      <c r="E90" s="624"/>
      <c r="F90" s="624"/>
      <c r="G90" s="39"/>
      <c r="H90" s="39"/>
      <c r="I90" s="3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"/>
      <c r="Z90" s="3"/>
      <c r="AA90" s="653"/>
    </row>
    <row r="91" spans="1:38" ht="10.199999999999999" customHeight="1" x14ac:dyDescent="0.25">
      <c r="A91" s="50"/>
      <c r="B91" s="615"/>
      <c r="C91" s="613"/>
      <c r="D91" s="613"/>
      <c r="E91" s="613"/>
      <c r="F91" s="613"/>
      <c r="G91" s="38"/>
      <c r="H91" s="38"/>
      <c r="I91" s="38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5"/>
      <c r="Z91" s="3"/>
      <c r="AA91" s="653"/>
    </row>
    <row r="92" spans="1:38" ht="10.199999999999999" customHeight="1" x14ac:dyDescent="0.25">
      <c r="A92" s="50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5"/>
      <c r="Z92" s="3"/>
      <c r="AA92" s="653"/>
    </row>
    <row r="93" spans="1:38" ht="10.199999999999999" customHeight="1" x14ac:dyDescent="0.25">
      <c r="A93" s="50"/>
      <c r="B93" s="615" t="s">
        <v>20</v>
      </c>
      <c r="C93" s="613"/>
      <c r="D93" s="613"/>
      <c r="E93" s="4"/>
      <c r="F93" s="699"/>
      <c r="G93" s="699"/>
      <c r="H93" s="700"/>
      <c r="I93" s="613" t="s">
        <v>90</v>
      </c>
      <c r="J93" s="614"/>
      <c r="K93" s="614"/>
      <c r="L93" s="614"/>
      <c r="M93" s="614"/>
      <c r="N93" s="596"/>
      <c r="O93" s="708" t="str">
        <f>Dienststellendaten!N31</f>
        <v/>
      </c>
      <c r="P93" s="708"/>
      <c r="Q93" s="709"/>
      <c r="R93" s="4"/>
      <c r="S93" s="4"/>
      <c r="T93" s="166"/>
      <c r="U93" s="4"/>
      <c r="V93" s="4"/>
      <c r="W93" s="4"/>
      <c r="X93" s="4"/>
      <c r="Y93" s="5"/>
      <c r="Z93" s="3"/>
      <c r="AA93" s="653"/>
    </row>
    <row r="94" spans="1:38" ht="10.199999999999999" customHeight="1" x14ac:dyDescent="0.25">
      <c r="A94" s="50"/>
      <c r="B94" s="615"/>
      <c r="C94" s="613"/>
      <c r="D94" s="613"/>
      <c r="E94" s="4"/>
      <c r="F94" s="701"/>
      <c r="G94" s="701"/>
      <c r="H94" s="702"/>
      <c r="I94" s="614"/>
      <c r="J94" s="614"/>
      <c r="K94" s="614"/>
      <c r="L94" s="614"/>
      <c r="M94" s="614"/>
      <c r="N94" s="596"/>
      <c r="O94" s="710"/>
      <c r="P94" s="710"/>
      <c r="Q94" s="711"/>
      <c r="R94" s="4"/>
      <c r="S94" s="4"/>
      <c r="T94" s="166"/>
      <c r="U94" s="4"/>
      <c r="V94" s="4"/>
      <c r="W94" s="4"/>
      <c r="X94" s="4"/>
      <c r="Y94" s="5"/>
      <c r="Z94" s="3"/>
      <c r="AA94" s="653"/>
    </row>
    <row r="95" spans="1:38" ht="10.199999999999999" customHeight="1" x14ac:dyDescent="0.25">
      <c r="A95" s="50"/>
      <c r="B95" s="40"/>
      <c r="C95" s="35"/>
      <c r="D95" s="35"/>
      <c r="E95" s="35"/>
      <c r="F95" s="29"/>
      <c r="G95" s="29"/>
      <c r="H95" s="29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5"/>
      <c r="Z95" s="3"/>
      <c r="AA95" s="653"/>
    </row>
    <row r="96" spans="1:38" ht="10.199999999999999" customHeight="1" x14ac:dyDescent="0.25">
      <c r="A96" s="50"/>
      <c r="B96" s="615" t="s">
        <v>49</v>
      </c>
      <c r="C96" s="613"/>
      <c r="D96" s="613"/>
      <c r="E96" s="37"/>
      <c r="F96" s="703"/>
      <c r="G96" s="704"/>
      <c r="H96" s="705"/>
      <c r="I96" s="4"/>
      <c r="J96" s="4"/>
      <c r="K96" s="4"/>
      <c r="L96" s="4"/>
      <c r="M96" s="4"/>
      <c r="N96" s="4"/>
      <c r="O96" s="4"/>
      <c r="P96" s="4"/>
      <c r="Q96" s="166"/>
      <c r="R96" s="166"/>
      <c r="S96" s="166"/>
      <c r="T96" s="166"/>
      <c r="U96" s="61"/>
      <c r="V96" s="61"/>
      <c r="W96" s="4"/>
      <c r="X96" s="4"/>
      <c r="Y96" s="5"/>
      <c r="Z96" s="3"/>
      <c r="AA96" s="653"/>
    </row>
    <row r="97" spans="1:27" ht="10.199999999999999" customHeight="1" x14ac:dyDescent="0.25">
      <c r="A97" s="50"/>
      <c r="B97" s="615"/>
      <c r="C97" s="613"/>
      <c r="D97" s="613"/>
      <c r="E97" s="35"/>
      <c r="F97" s="706"/>
      <c r="G97" s="706"/>
      <c r="H97" s="707"/>
      <c r="I97" s="4"/>
      <c r="J97" s="4"/>
      <c r="K97" s="4"/>
      <c r="L97" s="4"/>
      <c r="M97" s="4"/>
      <c r="N97" s="4"/>
      <c r="O97" s="4"/>
      <c r="P97" s="4"/>
      <c r="Q97" s="166"/>
      <c r="R97" s="166"/>
      <c r="S97" s="166"/>
      <c r="T97" s="166"/>
      <c r="U97" s="61"/>
      <c r="V97" s="61"/>
      <c r="W97" s="4"/>
      <c r="X97" s="4"/>
      <c r="Y97" s="5"/>
      <c r="Z97" s="3"/>
      <c r="AA97" s="653"/>
    </row>
    <row r="98" spans="1:27" ht="10.199999999999999" customHeight="1" x14ac:dyDescent="0.25">
      <c r="A98" s="50"/>
      <c r="B98" s="40"/>
      <c r="C98" s="35"/>
      <c r="D98" s="35"/>
      <c r="E98" s="35"/>
      <c r="F98" s="29"/>
      <c r="G98" s="29"/>
      <c r="H98" s="29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5"/>
      <c r="Z98" s="3"/>
      <c r="AA98" s="653"/>
    </row>
    <row r="99" spans="1:27" ht="10.199999999999999" customHeight="1" thickBot="1" x14ac:dyDescent="0.3">
      <c r="A99" s="50"/>
      <c r="B99" s="41"/>
      <c r="C99" s="42"/>
      <c r="D99" s="42"/>
      <c r="E99" s="42"/>
      <c r="F99" s="43"/>
      <c r="G99" s="43"/>
      <c r="H99" s="43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7"/>
      <c r="Z99" s="3"/>
      <c r="AA99" s="653"/>
    </row>
    <row r="100" spans="1:27" ht="9.6" customHeight="1" x14ac:dyDescent="0.25">
      <c r="A100" s="50"/>
      <c r="B100" s="35"/>
      <c r="C100" s="35"/>
      <c r="D100" s="35"/>
      <c r="E100" s="35"/>
      <c r="F100" s="29"/>
      <c r="G100" s="29"/>
      <c r="H100" s="29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653"/>
    </row>
    <row r="101" spans="1:27" ht="10.199999999999999" customHeight="1" x14ac:dyDescent="0.25">
      <c r="A101" s="50"/>
      <c r="B101" s="698" t="s">
        <v>8</v>
      </c>
      <c r="C101" s="698"/>
      <c r="D101" s="698"/>
      <c r="E101" s="698"/>
      <c r="F101" s="698"/>
      <c r="G101" s="698"/>
      <c r="H101" s="698"/>
      <c r="I101" s="698"/>
      <c r="J101" s="698"/>
      <c r="K101" s="698"/>
      <c r="AA101" s="653"/>
    </row>
    <row r="102" spans="1:27" ht="10.199999999999999" customHeight="1" x14ac:dyDescent="0.25">
      <c r="A102" s="50"/>
      <c r="B102" s="698"/>
      <c r="C102" s="698"/>
      <c r="D102" s="698"/>
      <c r="E102" s="698"/>
      <c r="F102" s="698"/>
      <c r="G102" s="698"/>
      <c r="H102" s="698"/>
      <c r="I102" s="698"/>
      <c r="J102" s="698"/>
      <c r="K102" s="698"/>
      <c r="AA102" s="653"/>
    </row>
    <row r="103" spans="1:27" ht="10.199999999999999" customHeight="1" x14ac:dyDescent="0.25">
      <c r="A103" s="50"/>
      <c r="B103" s="617" t="s">
        <v>9</v>
      </c>
      <c r="C103" s="617"/>
      <c r="D103" s="617"/>
      <c r="E103" s="617"/>
      <c r="F103" s="617"/>
      <c r="G103" s="617"/>
      <c r="H103" s="617"/>
      <c r="I103" s="617"/>
      <c r="J103" s="617"/>
      <c r="K103" s="617"/>
      <c r="L103" s="503"/>
      <c r="M103" s="503"/>
      <c r="AA103" s="653"/>
    </row>
    <row r="104" spans="1:27" ht="10.199999999999999" customHeight="1" x14ac:dyDescent="0.25">
      <c r="A104" s="50"/>
      <c r="B104" s="503"/>
      <c r="C104" s="503"/>
      <c r="D104" s="503"/>
      <c r="E104" s="503"/>
      <c r="F104" s="503"/>
      <c r="G104" s="503"/>
      <c r="H104" s="503"/>
      <c r="I104" s="503"/>
      <c r="J104" s="503"/>
      <c r="K104" s="503"/>
      <c r="L104" s="503"/>
      <c r="M104" s="503"/>
      <c r="AA104" s="653"/>
    </row>
    <row r="105" spans="1:27" ht="10.199999999999999" customHeight="1" x14ac:dyDescent="0.25">
      <c r="A105" s="50"/>
      <c r="B105" s="68"/>
      <c r="C105" s="68"/>
      <c r="D105" s="68"/>
      <c r="E105" s="68"/>
      <c r="F105" s="69"/>
      <c r="G105" s="69"/>
      <c r="H105" s="6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653"/>
    </row>
    <row r="106" spans="1:27" ht="10.199999999999999" customHeight="1" x14ac:dyDescent="0.25">
      <c r="A106" s="50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653"/>
    </row>
    <row r="107" spans="1:27" ht="10.199999999999999" customHeight="1" x14ac:dyDescent="0.25">
      <c r="A107" s="50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653"/>
    </row>
    <row r="108" spans="1:27" ht="10.199999999999999" customHeight="1" x14ac:dyDescent="0.25">
      <c r="AA108" s="653"/>
    </row>
    <row r="109" spans="1:27" ht="10.199999999999999" customHeight="1" x14ac:dyDescent="0.25">
      <c r="AA109" s="653"/>
    </row>
    <row r="110" spans="1:27" ht="10.199999999999999" customHeight="1" x14ac:dyDescent="0.25">
      <c r="AA110" s="653"/>
    </row>
    <row r="111" spans="1:27" ht="10.199999999999999" customHeight="1" x14ac:dyDescent="0.25"/>
    <row r="112" spans="1:27" ht="10.199999999999999" customHeight="1" x14ac:dyDescent="0.25"/>
    <row r="113" ht="10.199999999999999" customHeight="1" x14ac:dyDescent="0.25"/>
    <row r="114" ht="10.199999999999999" customHeight="1" x14ac:dyDescent="0.25"/>
    <row r="115" ht="10.199999999999999" customHeight="1" x14ac:dyDescent="0.25"/>
    <row r="116" ht="10.199999999999999" customHeight="1" x14ac:dyDescent="0.25"/>
    <row r="117" ht="10.199999999999999" customHeight="1" x14ac:dyDescent="0.25"/>
    <row r="118" ht="10.199999999999999" customHeight="1" x14ac:dyDescent="0.25"/>
    <row r="119" ht="10.199999999999999" customHeight="1" x14ac:dyDescent="0.25"/>
    <row r="120" ht="10.199999999999999" customHeight="1" x14ac:dyDescent="0.25"/>
    <row r="121" ht="10.199999999999999" customHeight="1" x14ac:dyDescent="0.25"/>
    <row r="122" ht="10.199999999999999" customHeight="1" x14ac:dyDescent="0.25"/>
    <row r="123" ht="10.199999999999999" customHeight="1" x14ac:dyDescent="0.25"/>
    <row r="124" ht="10.199999999999999" customHeight="1" x14ac:dyDescent="0.25"/>
    <row r="125" ht="10.199999999999999" customHeight="1" x14ac:dyDescent="0.25"/>
    <row r="126" ht="10.199999999999999" customHeight="1" x14ac:dyDescent="0.25"/>
    <row r="127" ht="10.199999999999999" customHeight="1" x14ac:dyDescent="0.25"/>
    <row r="128" ht="10.199999999999999" customHeight="1" x14ac:dyDescent="0.25"/>
    <row r="129" ht="10.199999999999999" customHeight="1" x14ac:dyDescent="0.25"/>
    <row r="130" ht="10.199999999999999" customHeight="1" x14ac:dyDescent="0.25"/>
    <row r="131" ht="10.199999999999999" customHeight="1" x14ac:dyDescent="0.25"/>
    <row r="132" ht="10.199999999999999" customHeight="1" x14ac:dyDescent="0.25"/>
    <row r="133" ht="10.199999999999999" customHeight="1" x14ac:dyDescent="0.25"/>
    <row r="134" ht="10.199999999999999" customHeight="1" x14ac:dyDescent="0.25"/>
    <row r="135" ht="10.199999999999999" customHeight="1" x14ac:dyDescent="0.25"/>
    <row r="136" ht="10.199999999999999" customHeight="1" x14ac:dyDescent="0.25"/>
  </sheetData>
  <sheetProtection algorithmName="SHA-512" hashValue="KPZJbusmxMp53dc8+pHTc4e9MDCi8moqDLb5SU8OxUR3ve0kcIUBZuy5CKOWp6epZWgAvnGZkLaO5RzQMDd/wA==" saltValue="t1gALIiImvkHFQOw4jqETQ==" spinCount="100000" sheet="1" selectLockedCells="1"/>
  <mergeCells count="136">
    <mergeCell ref="AB76:AC76"/>
    <mergeCell ref="B2:C3"/>
    <mergeCell ref="E2:G3"/>
    <mergeCell ref="I2:S3"/>
    <mergeCell ref="V2:Y3"/>
    <mergeCell ref="B4:D4"/>
    <mergeCell ref="E4:G4"/>
    <mergeCell ref="I4:S4"/>
    <mergeCell ref="B7:Z8"/>
    <mergeCell ref="B9:Z10"/>
    <mergeCell ref="B20:B21"/>
    <mergeCell ref="C20:K21"/>
    <mergeCell ref="P20:P21"/>
    <mergeCell ref="Q20:Y21"/>
    <mergeCell ref="B22:B23"/>
    <mergeCell ref="C22:K23"/>
    <mergeCell ref="B11:Z12"/>
    <mergeCell ref="B16:B17"/>
    <mergeCell ref="C16:K17"/>
    <mergeCell ref="B32:B33"/>
    <mergeCell ref="C32:K33"/>
    <mergeCell ref="P32:P33"/>
    <mergeCell ref="Q32:Y33"/>
    <mergeCell ref="AA1:AA110"/>
    <mergeCell ref="W4:Y5"/>
    <mergeCell ref="P16:P17"/>
    <mergeCell ref="Q16:Y17"/>
    <mergeCell ref="B18:B19"/>
    <mergeCell ref="C26:K27"/>
    <mergeCell ref="P26:P27"/>
    <mergeCell ref="Q26:Y27"/>
    <mergeCell ref="B34:B35"/>
    <mergeCell ref="C34:K35"/>
    <mergeCell ref="P34:P35"/>
    <mergeCell ref="Q34:Y35"/>
    <mergeCell ref="C18:K19"/>
    <mergeCell ref="P18:P19"/>
    <mergeCell ref="Q18:Y19"/>
    <mergeCell ref="B28:B29"/>
    <mergeCell ref="C28:K29"/>
    <mergeCell ref="P28:P29"/>
    <mergeCell ref="Q28:Y29"/>
    <mergeCell ref="B30:B31"/>
    <mergeCell ref="C30:K31"/>
    <mergeCell ref="P30:P31"/>
    <mergeCell ref="Q30:Y31"/>
    <mergeCell ref="B24:B25"/>
    <mergeCell ref="C24:K25"/>
    <mergeCell ref="P24:P25"/>
    <mergeCell ref="Q24:Y25"/>
    <mergeCell ref="B26:B27"/>
    <mergeCell ref="P22:P23"/>
    <mergeCell ref="Q22:Y23"/>
    <mergeCell ref="B40:B41"/>
    <mergeCell ref="C40:K41"/>
    <mergeCell ref="P40:P41"/>
    <mergeCell ref="Q40:Y41"/>
    <mergeCell ref="B42:B43"/>
    <mergeCell ref="C42:K43"/>
    <mergeCell ref="P42:P43"/>
    <mergeCell ref="Q42:Y43"/>
    <mergeCell ref="B36:B37"/>
    <mergeCell ref="C36:K37"/>
    <mergeCell ref="P36:P37"/>
    <mergeCell ref="Q36:Y37"/>
    <mergeCell ref="B38:B39"/>
    <mergeCell ref="C38:K39"/>
    <mergeCell ref="P38:P39"/>
    <mergeCell ref="Q38:Y39"/>
    <mergeCell ref="B48:B49"/>
    <mergeCell ref="C48:K49"/>
    <mergeCell ref="P48:P49"/>
    <mergeCell ref="Q48:Y49"/>
    <mergeCell ref="B50:B51"/>
    <mergeCell ref="C50:K51"/>
    <mergeCell ref="P50:P51"/>
    <mergeCell ref="Q50:Y51"/>
    <mergeCell ref="B44:B45"/>
    <mergeCell ref="C44:K45"/>
    <mergeCell ref="P44:P45"/>
    <mergeCell ref="Q44:Y45"/>
    <mergeCell ref="B46:B47"/>
    <mergeCell ref="C46:K47"/>
    <mergeCell ref="P46:P47"/>
    <mergeCell ref="Q46:Y47"/>
    <mergeCell ref="B56:B57"/>
    <mergeCell ref="C56:K57"/>
    <mergeCell ref="P56:P57"/>
    <mergeCell ref="Q56:Y57"/>
    <mergeCell ref="B58:B59"/>
    <mergeCell ref="C58:K59"/>
    <mergeCell ref="P58:P59"/>
    <mergeCell ref="Q58:Y59"/>
    <mergeCell ref="B52:B53"/>
    <mergeCell ref="C52:K53"/>
    <mergeCell ref="P52:P53"/>
    <mergeCell ref="Q52:Y53"/>
    <mergeCell ref="B54:B55"/>
    <mergeCell ref="C54:K55"/>
    <mergeCell ref="P54:P55"/>
    <mergeCell ref="Q54:Y55"/>
    <mergeCell ref="B64:B65"/>
    <mergeCell ref="C64:K65"/>
    <mergeCell ref="P64:P65"/>
    <mergeCell ref="Q64:Y65"/>
    <mergeCell ref="P68:W69"/>
    <mergeCell ref="X68:Y69"/>
    <mergeCell ref="P75:T76"/>
    <mergeCell ref="B60:B61"/>
    <mergeCell ref="C60:K61"/>
    <mergeCell ref="P60:P61"/>
    <mergeCell ref="Q60:Y61"/>
    <mergeCell ref="B62:B63"/>
    <mergeCell ref="C62:K63"/>
    <mergeCell ref="P62:P63"/>
    <mergeCell ref="Q62:Y63"/>
    <mergeCell ref="Q66:Y67"/>
    <mergeCell ref="B103:M104"/>
    <mergeCell ref="B90:F91"/>
    <mergeCell ref="B93:D94"/>
    <mergeCell ref="I93:N94"/>
    <mergeCell ref="B72:J73"/>
    <mergeCell ref="L72:V73"/>
    <mergeCell ref="B75:O76"/>
    <mergeCell ref="U75:Y76"/>
    <mergeCell ref="B83:G84"/>
    <mergeCell ref="J83:O84"/>
    <mergeCell ref="R83:W84"/>
    <mergeCell ref="B86:G86"/>
    <mergeCell ref="J86:O86"/>
    <mergeCell ref="R86:W86"/>
    <mergeCell ref="B96:D97"/>
    <mergeCell ref="B101:K102"/>
    <mergeCell ref="F93:H94"/>
    <mergeCell ref="F96:H97"/>
    <mergeCell ref="O93:Q94"/>
  </mergeCells>
  <pageMargins left="0.7" right="0.7" top="0.78740157499999996" bottom="0.78740157499999996" header="0.3" footer="0.3"/>
  <pageSetup paperSize="9" scale="72" orientation="portrait" r:id="rId1"/>
  <ignoredErrors>
    <ignoredError sqref="Q6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theme="3" tint="0.39997558519241921"/>
  </sheetPr>
  <dimension ref="A1:AL138"/>
  <sheetViews>
    <sheetView showGridLines="0" zoomScaleNormal="100" workbookViewId="0">
      <selection activeCell="C16" sqref="C16:K17"/>
    </sheetView>
  </sheetViews>
  <sheetFormatPr baseColWidth="10" defaultRowHeight="13.2" x14ac:dyDescent="0.25"/>
  <cols>
    <col min="1" max="15" width="4.6640625" customWidth="1"/>
    <col min="16" max="16" width="5" customWidth="1"/>
    <col min="17" max="26" width="4.6640625" customWidth="1"/>
  </cols>
  <sheetData>
    <row r="1" spans="1:27" ht="10.199999999999999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652" t="s">
        <v>466</v>
      </c>
    </row>
    <row r="2" spans="1:27" ht="10.199999999999999" customHeight="1" x14ac:dyDescent="0.25">
      <c r="A2" s="50"/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422</v>
      </c>
      <c r="W2" s="530"/>
      <c r="X2" s="530"/>
      <c r="Y2" s="530"/>
      <c r="Z2" s="50"/>
      <c r="AA2" s="653"/>
    </row>
    <row r="3" spans="1:27" ht="10.199999999999999" customHeight="1" x14ac:dyDescent="0.25">
      <c r="A3" s="50"/>
      <c r="B3" s="663"/>
      <c r="C3" s="664"/>
      <c r="D3" s="50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Z3" s="50"/>
      <c r="AA3" s="653"/>
    </row>
    <row r="4" spans="1:27" ht="10.199999999999999" customHeight="1" x14ac:dyDescent="0.25">
      <c r="A4" s="50"/>
      <c r="B4" s="677" t="s">
        <v>18</v>
      </c>
      <c r="C4" s="677"/>
      <c r="D4" s="677"/>
      <c r="E4" s="678" t="s">
        <v>43</v>
      </c>
      <c r="F4" s="679"/>
      <c r="G4" s="679"/>
      <c r="I4" s="680" t="s">
        <v>435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W4" s="732" t="s">
        <v>413</v>
      </c>
      <c r="X4" s="732"/>
      <c r="Y4" s="732"/>
      <c r="Z4" s="50"/>
      <c r="AA4" s="653"/>
    </row>
    <row r="5" spans="1:27" ht="10.199999999999999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732"/>
      <c r="X5" s="732"/>
      <c r="Y5" s="732"/>
      <c r="Z5" s="50"/>
      <c r="AA5" s="653"/>
    </row>
    <row r="6" spans="1:27" ht="9.6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653"/>
    </row>
    <row r="7" spans="1:27" ht="10.199999999999999" customHeight="1" x14ac:dyDescent="0.25">
      <c r="A7" s="50"/>
      <c r="B7" s="681" t="s">
        <v>467</v>
      </c>
      <c r="C7" s="682"/>
      <c r="D7" s="682"/>
      <c r="E7" s="682"/>
      <c r="F7" s="682"/>
      <c r="G7" s="682"/>
      <c r="H7" s="682"/>
      <c r="I7" s="682"/>
      <c r="J7" s="682"/>
      <c r="K7" s="682"/>
      <c r="L7" s="682"/>
      <c r="M7" s="682"/>
      <c r="N7" s="682"/>
      <c r="O7" s="682"/>
      <c r="P7" s="682"/>
      <c r="Q7" s="682"/>
      <c r="R7" s="682"/>
      <c r="S7" s="682"/>
      <c r="T7" s="682"/>
      <c r="U7" s="682"/>
      <c r="V7" s="682"/>
      <c r="W7" s="682"/>
      <c r="X7" s="682"/>
      <c r="Y7" s="682"/>
      <c r="Z7" s="682"/>
      <c r="AA7" s="653"/>
    </row>
    <row r="8" spans="1:27" ht="10.199999999999999" customHeight="1" x14ac:dyDescent="0.25">
      <c r="A8" s="50"/>
      <c r="B8" s="682"/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682"/>
      <c r="P8" s="682"/>
      <c r="Q8" s="682"/>
      <c r="R8" s="682"/>
      <c r="S8" s="682"/>
      <c r="T8" s="682"/>
      <c r="U8" s="682"/>
      <c r="V8" s="682"/>
      <c r="W8" s="682"/>
      <c r="X8" s="682"/>
      <c r="Y8" s="682"/>
      <c r="Z8" s="682"/>
      <c r="AA8" s="653"/>
    </row>
    <row r="9" spans="1:27" ht="10.199999999999999" customHeight="1" x14ac:dyDescent="0.25">
      <c r="A9" s="50"/>
      <c r="B9" s="683" t="s">
        <v>21</v>
      </c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683"/>
      <c r="AA9" s="653"/>
    </row>
    <row r="10" spans="1:27" ht="10.199999999999999" customHeight="1" x14ac:dyDescent="0.25">
      <c r="A10" s="50"/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53"/>
    </row>
    <row r="11" spans="1:27" ht="10.199999999999999" customHeight="1" x14ac:dyDescent="0.25">
      <c r="A11" s="50"/>
      <c r="B11" s="684" t="s">
        <v>19</v>
      </c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2"/>
      <c r="X11" s="512"/>
      <c r="Y11" s="512"/>
      <c r="Z11" s="512"/>
      <c r="AA11" s="653"/>
    </row>
    <row r="12" spans="1:27" ht="10.199999999999999" customHeight="1" x14ac:dyDescent="0.25">
      <c r="A12" s="50"/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  <c r="X12" s="512"/>
      <c r="Y12" s="512"/>
      <c r="Z12" s="512"/>
      <c r="AA12" s="653"/>
    </row>
    <row r="13" spans="1:27" ht="10.199999999999999" customHeight="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653"/>
    </row>
    <row r="14" spans="1:27" ht="10.199999999999999" customHeigh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653"/>
    </row>
    <row r="15" spans="1:27" ht="10.199999999999999" customHeight="1" x14ac:dyDescent="0.25">
      <c r="A15" s="15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8"/>
      <c r="M15" s="15"/>
      <c r="N15" s="15"/>
      <c r="O15" s="15"/>
      <c r="P15" s="15"/>
      <c r="Q15" s="58"/>
      <c r="R15" s="15"/>
      <c r="S15" s="15"/>
      <c r="T15" s="15"/>
      <c r="U15" s="15"/>
      <c r="V15" s="15"/>
      <c r="W15" s="58"/>
      <c r="X15" s="15"/>
      <c r="Y15" s="15"/>
      <c r="Z15" s="58"/>
      <c r="AA15" s="653"/>
    </row>
    <row r="16" spans="1:27" ht="10.199999999999999" customHeight="1" x14ac:dyDescent="0.25">
      <c r="A16" s="15"/>
      <c r="B16" s="712">
        <v>51</v>
      </c>
      <c r="C16" s="714"/>
      <c r="D16" s="750"/>
      <c r="E16" s="750"/>
      <c r="F16" s="750"/>
      <c r="G16" s="750"/>
      <c r="H16" s="750"/>
      <c r="I16" s="750"/>
      <c r="J16" s="750"/>
      <c r="K16" s="751"/>
      <c r="L16" s="15"/>
      <c r="M16" s="15"/>
      <c r="N16" s="15"/>
      <c r="O16" s="15"/>
      <c r="P16" s="712">
        <v>76</v>
      </c>
      <c r="Q16" s="714"/>
      <c r="R16" s="750"/>
      <c r="S16" s="750"/>
      <c r="T16" s="750"/>
      <c r="U16" s="750"/>
      <c r="V16" s="750"/>
      <c r="W16" s="750"/>
      <c r="X16" s="750"/>
      <c r="Y16" s="751"/>
      <c r="Z16" s="15"/>
      <c r="AA16" s="653"/>
    </row>
    <row r="17" spans="1:29" ht="10.199999999999999" customHeight="1" x14ac:dyDescent="0.25">
      <c r="A17" s="50"/>
      <c r="B17" s="713"/>
      <c r="C17" s="752"/>
      <c r="D17" s="753"/>
      <c r="E17" s="753"/>
      <c r="F17" s="753"/>
      <c r="G17" s="753"/>
      <c r="H17" s="753"/>
      <c r="I17" s="753"/>
      <c r="J17" s="753"/>
      <c r="K17" s="754"/>
      <c r="L17" s="15"/>
      <c r="M17" s="15"/>
      <c r="N17" s="15"/>
      <c r="O17" s="15"/>
      <c r="P17" s="713"/>
      <c r="Q17" s="752"/>
      <c r="R17" s="753"/>
      <c r="S17" s="753"/>
      <c r="T17" s="753"/>
      <c r="U17" s="753"/>
      <c r="V17" s="753"/>
      <c r="W17" s="753"/>
      <c r="X17" s="753"/>
      <c r="Y17" s="754"/>
      <c r="Z17" s="15"/>
      <c r="AA17" s="653"/>
    </row>
    <row r="18" spans="1:29" ht="10.199999999999999" customHeight="1" x14ac:dyDescent="0.25">
      <c r="A18" s="59"/>
      <c r="B18" s="712">
        <v>52</v>
      </c>
      <c r="C18" s="714"/>
      <c r="D18" s="715"/>
      <c r="E18" s="715"/>
      <c r="F18" s="715"/>
      <c r="G18" s="715"/>
      <c r="H18" s="715"/>
      <c r="I18" s="715"/>
      <c r="J18" s="715"/>
      <c r="K18" s="716"/>
      <c r="L18" s="15"/>
      <c r="M18" s="15"/>
      <c r="N18" s="15"/>
      <c r="O18" s="15"/>
      <c r="P18" s="712">
        <v>77</v>
      </c>
      <c r="Q18" s="714"/>
      <c r="R18" s="715"/>
      <c r="S18" s="715"/>
      <c r="T18" s="715"/>
      <c r="U18" s="715"/>
      <c r="V18" s="715"/>
      <c r="W18" s="715"/>
      <c r="X18" s="715"/>
      <c r="Y18" s="716"/>
      <c r="Z18" s="15"/>
      <c r="AA18" s="653"/>
    </row>
    <row r="19" spans="1:29" ht="10.199999999999999" customHeight="1" x14ac:dyDescent="0.25">
      <c r="A19" s="59"/>
      <c r="B19" s="713"/>
      <c r="C19" s="717"/>
      <c r="D19" s="718"/>
      <c r="E19" s="718"/>
      <c r="F19" s="718"/>
      <c r="G19" s="718"/>
      <c r="H19" s="718"/>
      <c r="I19" s="718"/>
      <c r="J19" s="718"/>
      <c r="K19" s="719"/>
      <c r="L19" s="15"/>
      <c r="M19" s="15"/>
      <c r="N19" s="15"/>
      <c r="O19" s="15"/>
      <c r="P19" s="713"/>
      <c r="Q19" s="717"/>
      <c r="R19" s="718"/>
      <c r="S19" s="718"/>
      <c r="T19" s="718"/>
      <c r="U19" s="718"/>
      <c r="V19" s="718"/>
      <c r="W19" s="718"/>
      <c r="X19" s="718"/>
      <c r="Y19" s="719"/>
      <c r="Z19" s="15"/>
      <c r="AA19" s="653"/>
    </row>
    <row r="20" spans="1:29" ht="10.199999999999999" customHeight="1" x14ac:dyDescent="0.25">
      <c r="A20" s="59"/>
      <c r="B20" s="712">
        <v>53</v>
      </c>
      <c r="C20" s="714"/>
      <c r="D20" s="715"/>
      <c r="E20" s="715"/>
      <c r="F20" s="715"/>
      <c r="G20" s="715"/>
      <c r="H20" s="715"/>
      <c r="I20" s="715"/>
      <c r="J20" s="715"/>
      <c r="K20" s="716"/>
      <c r="L20" s="15"/>
      <c r="M20" s="15"/>
      <c r="N20" s="15"/>
      <c r="O20" s="15"/>
      <c r="P20" s="712">
        <v>78</v>
      </c>
      <c r="Q20" s="714"/>
      <c r="R20" s="715"/>
      <c r="S20" s="715"/>
      <c r="T20" s="715"/>
      <c r="U20" s="715"/>
      <c r="V20" s="715"/>
      <c r="W20" s="715"/>
      <c r="X20" s="715"/>
      <c r="Y20" s="716"/>
      <c r="Z20" s="15"/>
      <c r="AA20" s="653"/>
    </row>
    <row r="21" spans="1:29" ht="10.199999999999999" customHeight="1" x14ac:dyDescent="0.25">
      <c r="A21" s="59"/>
      <c r="B21" s="713"/>
      <c r="C21" s="717"/>
      <c r="D21" s="718"/>
      <c r="E21" s="718"/>
      <c r="F21" s="718"/>
      <c r="G21" s="718"/>
      <c r="H21" s="718"/>
      <c r="I21" s="718"/>
      <c r="J21" s="718"/>
      <c r="K21" s="719"/>
      <c r="L21" s="15"/>
      <c r="M21" s="15"/>
      <c r="N21" s="15"/>
      <c r="O21" s="15"/>
      <c r="P21" s="713"/>
      <c r="Q21" s="717"/>
      <c r="R21" s="718"/>
      <c r="S21" s="718"/>
      <c r="T21" s="718"/>
      <c r="U21" s="718"/>
      <c r="V21" s="718"/>
      <c r="W21" s="718"/>
      <c r="X21" s="718"/>
      <c r="Y21" s="719"/>
      <c r="Z21" s="15"/>
      <c r="AA21" s="653"/>
    </row>
    <row r="22" spans="1:29" ht="10.199999999999999" customHeight="1" x14ac:dyDescent="0.25">
      <c r="A22" s="59"/>
      <c r="B22" s="712">
        <v>54</v>
      </c>
      <c r="C22" s="714"/>
      <c r="D22" s="715"/>
      <c r="E22" s="715"/>
      <c r="F22" s="715"/>
      <c r="G22" s="715"/>
      <c r="H22" s="715"/>
      <c r="I22" s="715"/>
      <c r="J22" s="715"/>
      <c r="K22" s="716"/>
      <c r="L22" s="15"/>
      <c r="M22" s="15"/>
      <c r="N22" s="15"/>
      <c r="O22" s="15"/>
      <c r="P22" s="712">
        <v>79</v>
      </c>
      <c r="Q22" s="714"/>
      <c r="R22" s="715"/>
      <c r="S22" s="715"/>
      <c r="T22" s="715"/>
      <c r="U22" s="715"/>
      <c r="V22" s="715"/>
      <c r="W22" s="715"/>
      <c r="X22" s="715"/>
      <c r="Y22" s="716"/>
      <c r="Z22" s="15"/>
      <c r="AA22" s="653"/>
    </row>
    <row r="23" spans="1:29" ht="10.199999999999999" customHeight="1" x14ac:dyDescent="0.25">
      <c r="A23" s="59"/>
      <c r="B23" s="713"/>
      <c r="C23" s="717"/>
      <c r="D23" s="718"/>
      <c r="E23" s="718"/>
      <c r="F23" s="718"/>
      <c r="G23" s="718"/>
      <c r="H23" s="718"/>
      <c r="I23" s="718"/>
      <c r="J23" s="718"/>
      <c r="K23" s="719"/>
      <c r="L23" s="15"/>
      <c r="M23" s="15"/>
      <c r="N23" s="15"/>
      <c r="O23" s="15"/>
      <c r="P23" s="713"/>
      <c r="Q23" s="717"/>
      <c r="R23" s="718"/>
      <c r="S23" s="718"/>
      <c r="T23" s="718"/>
      <c r="U23" s="718"/>
      <c r="V23" s="718"/>
      <c r="W23" s="718"/>
      <c r="X23" s="718"/>
      <c r="Y23" s="719"/>
      <c r="Z23" s="15"/>
      <c r="AA23" s="653"/>
    </row>
    <row r="24" spans="1:29" ht="10.199999999999999" customHeight="1" x14ac:dyDescent="0.25">
      <c r="A24" s="59"/>
      <c r="B24" s="712">
        <v>55</v>
      </c>
      <c r="C24" s="714"/>
      <c r="D24" s="715"/>
      <c r="E24" s="715"/>
      <c r="F24" s="715"/>
      <c r="G24" s="715"/>
      <c r="H24" s="715"/>
      <c r="I24" s="715"/>
      <c r="J24" s="715"/>
      <c r="K24" s="716"/>
      <c r="L24" s="15"/>
      <c r="M24" s="15"/>
      <c r="N24" s="15"/>
      <c r="O24" s="15"/>
      <c r="P24" s="712">
        <v>80</v>
      </c>
      <c r="Q24" s="714"/>
      <c r="R24" s="715"/>
      <c r="S24" s="715"/>
      <c r="T24" s="715"/>
      <c r="U24" s="715"/>
      <c r="V24" s="715"/>
      <c r="W24" s="715"/>
      <c r="X24" s="715"/>
      <c r="Y24" s="716"/>
      <c r="Z24" s="15"/>
      <c r="AA24" s="653"/>
    </row>
    <row r="25" spans="1:29" ht="10.199999999999999" customHeight="1" x14ac:dyDescent="0.25">
      <c r="A25" s="59"/>
      <c r="B25" s="713"/>
      <c r="C25" s="717"/>
      <c r="D25" s="718"/>
      <c r="E25" s="718"/>
      <c r="F25" s="718"/>
      <c r="G25" s="718"/>
      <c r="H25" s="718"/>
      <c r="I25" s="718"/>
      <c r="J25" s="718"/>
      <c r="K25" s="719"/>
      <c r="L25" s="15"/>
      <c r="M25" s="15"/>
      <c r="N25" s="15"/>
      <c r="O25" s="15"/>
      <c r="P25" s="713"/>
      <c r="Q25" s="717"/>
      <c r="R25" s="718"/>
      <c r="S25" s="718"/>
      <c r="T25" s="718"/>
      <c r="U25" s="718"/>
      <c r="V25" s="718"/>
      <c r="W25" s="718"/>
      <c r="X25" s="718"/>
      <c r="Y25" s="719"/>
      <c r="Z25" s="15"/>
      <c r="AA25" s="653"/>
    </row>
    <row r="26" spans="1:29" ht="10.199999999999999" customHeight="1" x14ac:dyDescent="0.25">
      <c r="A26" s="59"/>
      <c r="B26" s="712">
        <v>56</v>
      </c>
      <c r="C26" s="714"/>
      <c r="D26" s="715"/>
      <c r="E26" s="715"/>
      <c r="F26" s="715"/>
      <c r="G26" s="715"/>
      <c r="H26" s="715"/>
      <c r="I26" s="715"/>
      <c r="J26" s="715"/>
      <c r="K26" s="716"/>
      <c r="L26" s="15"/>
      <c r="M26" s="15"/>
      <c r="N26" s="15"/>
      <c r="O26" s="15"/>
      <c r="P26" s="712">
        <v>81</v>
      </c>
      <c r="Q26" s="714"/>
      <c r="R26" s="715"/>
      <c r="S26" s="715"/>
      <c r="T26" s="715"/>
      <c r="U26" s="715"/>
      <c r="V26" s="715"/>
      <c r="W26" s="715"/>
      <c r="X26" s="715"/>
      <c r="Y26" s="716"/>
      <c r="Z26" s="15"/>
      <c r="AA26" s="653"/>
    </row>
    <row r="27" spans="1:29" ht="10.199999999999999" customHeight="1" x14ac:dyDescent="0.25">
      <c r="A27" s="59"/>
      <c r="B27" s="713"/>
      <c r="C27" s="717"/>
      <c r="D27" s="718"/>
      <c r="E27" s="718"/>
      <c r="F27" s="718"/>
      <c r="G27" s="718"/>
      <c r="H27" s="718"/>
      <c r="I27" s="718"/>
      <c r="J27" s="718"/>
      <c r="K27" s="719"/>
      <c r="L27" s="15"/>
      <c r="M27" s="15"/>
      <c r="N27" s="15"/>
      <c r="O27" s="15"/>
      <c r="P27" s="713"/>
      <c r="Q27" s="717"/>
      <c r="R27" s="718"/>
      <c r="S27" s="718"/>
      <c r="T27" s="718"/>
      <c r="U27" s="718"/>
      <c r="V27" s="718"/>
      <c r="W27" s="718"/>
      <c r="X27" s="718"/>
      <c r="Y27" s="719"/>
      <c r="Z27" s="15"/>
      <c r="AA27" s="653"/>
    </row>
    <row r="28" spans="1:29" ht="10.199999999999999" customHeight="1" x14ac:dyDescent="0.25">
      <c r="A28" s="59"/>
      <c r="B28" s="712">
        <v>57</v>
      </c>
      <c r="C28" s="714"/>
      <c r="D28" s="715"/>
      <c r="E28" s="715"/>
      <c r="F28" s="715"/>
      <c r="G28" s="715"/>
      <c r="H28" s="715"/>
      <c r="I28" s="715"/>
      <c r="J28" s="715"/>
      <c r="K28" s="716"/>
      <c r="L28" s="15"/>
      <c r="M28" s="15"/>
      <c r="N28" s="15"/>
      <c r="O28" s="15"/>
      <c r="P28" s="712">
        <v>82</v>
      </c>
      <c r="Q28" s="714"/>
      <c r="R28" s="715"/>
      <c r="S28" s="715"/>
      <c r="T28" s="715"/>
      <c r="U28" s="715"/>
      <c r="V28" s="715"/>
      <c r="W28" s="715"/>
      <c r="X28" s="715"/>
      <c r="Y28" s="716"/>
      <c r="Z28" s="15"/>
      <c r="AA28" s="653"/>
      <c r="AB28" s="48"/>
      <c r="AC28" s="48"/>
    </row>
    <row r="29" spans="1:29" ht="10.199999999999999" customHeight="1" x14ac:dyDescent="0.25">
      <c r="A29" s="59"/>
      <c r="B29" s="713"/>
      <c r="C29" s="717"/>
      <c r="D29" s="718"/>
      <c r="E29" s="718"/>
      <c r="F29" s="718"/>
      <c r="G29" s="718"/>
      <c r="H29" s="718"/>
      <c r="I29" s="718"/>
      <c r="J29" s="718"/>
      <c r="K29" s="719"/>
      <c r="L29" s="15"/>
      <c r="M29" s="15"/>
      <c r="N29" s="15"/>
      <c r="O29" s="15"/>
      <c r="P29" s="713"/>
      <c r="Q29" s="717"/>
      <c r="R29" s="718"/>
      <c r="S29" s="718"/>
      <c r="T29" s="718"/>
      <c r="U29" s="718"/>
      <c r="V29" s="718"/>
      <c r="W29" s="718"/>
      <c r="X29" s="718"/>
      <c r="Y29" s="719"/>
      <c r="Z29" s="15"/>
      <c r="AA29" s="653"/>
    </row>
    <row r="30" spans="1:29" ht="10.199999999999999" customHeight="1" x14ac:dyDescent="0.25">
      <c r="A30" s="59"/>
      <c r="B30" s="712">
        <v>58</v>
      </c>
      <c r="C30" s="714"/>
      <c r="D30" s="715"/>
      <c r="E30" s="715"/>
      <c r="F30" s="715"/>
      <c r="G30" s="715"/>
      <c r="H30" s="715"/>
      <c r="I30" s="715"/>
      <c r="J30" s="715"/>
      <c r="K30" s="716"/>
      <c r="L30" s="15"/>
      <c r="M30" s="15"/>
      <c r="N30" s="15"/>
      <c r="O30" s="15"/>
      <c r="P30" s="712">
        <v>83</v>
      </c>
      <c r="Q30" s="714"/>
      <c r="R30" s="715"/>
      <c r="S30" s="715"/>
      <c r="T30" s="715"/>
      <c r="U30" s="715"/>
      <c r="V30" s="715"/>
      <c r="W30" s="715"/>
      <c r="X30" s="715"/>
      <c r="Y30" s="716"/>
      <c r="Z30" s="15"/>
      <c r="AA30" s="653"/>
    </row>
    <row r="31" spans="1:29" ht="10.199999999999999" customHeight="1" x14ac:dyDescent="0.25">
      <c r="A31" s="59"/>
      <c r="B31" s="713"/>
      <c r="C31" s="717"/>
      <c r="D31" s="718"/>
      <c r="E31" s="718"/>
      <c r="F31" s="718"/>
      <c r="G31" s="718"/>
      <c r="H31" s="718"/>
      <c r="I31" s="718"/>
      <c r="J31" s="718"/>
      <c r="K31" s="719"/>
      <c r="L31" s="15"/>
      <c r="M31" s="15"/>
      <c r="N31" s="15"/>
      <c r="O31" s="15"/>
      <c r="P31" s="713"/>
      <c r="Q31" s="717"/>
      <c r="R31" s="718"/>
      <c r="S31" s="718"/>
      <c r="T31" s="718"/>
      <c r="U31" s="718"/>
      <c r="V31" s="718"/>
      <c r="W31" s="718"/>
      <c r="X31" s="718"/>
      <c r="Y31" s="719"/>
      <c r="Z31" s="15"/>
      <c r="AA31" s="653"/>
    </row>
    <row r="32" spans="1:29" ht="10.199999999999999" customHeight="1" x14ac:dyDescent="0.25">
      <c r="A32" s="59"/>
      <c r="B32" s="712">
        <v>59</v>
      </c>
      <c r="C32" s="714"/>
      <c r="D32" s="715"/>
      <c r="E32" s="715"/>
      <c r="F32" s="715"/>
      <c r="G32" s="715"/>
      <c r="H32" s="715"/>
      <c r="I32" s="715"/>
      <c r="J32" s="715"/>
      <c r="K32" s="716"/>
      <c r="L32" s="15"/>
      <c r="M32" s="15"/>
      <c r="N32" s="15"/>
      <c r="O32" s="15"/>
      <c r="P32" s="712">
        <v>84</v>
      </c>
      <c r="Q32" s="714"/>
      <c r="R32" s="715"/>
      <c r="S32" s="715"/>
      <c r="T32" s="715"/>
      <c r="U32" s="715"/>
      <c r="V32" s="715"/>
      <c r="W32" s="715"/>
      <c r="X32" s="715"/>
      <c r="Y32" s="716"/>
      <c r="Z32" s="15"/>
      <c r="AA32" s="653"/>
    </row>
    <row r="33" spans="1:27" ht="10.199999999999999" customHeight="1" x14ac:dyDescent="0.25">
      <c r="A33" s="59"/>
      <c r="B33" s="713"/>
      <c r="C33" s="717"/>
      <c r="D33" s="718"/>
      <c r="E33" s="718"/>
      <c r="F33" s="718"/>
      <c r="G33" s="718"/>
      <c r="H33" s="718"/>
      <c r="I33" s="718"/>
      <c r="J33" s="718"/>
      <c r="K33" s="719"/>
      <c r="L33" s="15"/>
      <c r="M33" s="15"/>
      <c r="N33" s="15"/>
      <c r="O33" s="15"/>
      <c r="P33" s="713"/>
      <c r="Q33" s="717"/>
      <c r="R33" s="718"/>
      <c r="S33" s="718"/>
      <c r="T33" s="718"/>
      <c r="U33" s="718"/>
      <c r="V33" s="718"/>
      <c r="W33" s="718"/>
      <c r="X33" s="718"/>
      <c r="Y33" s="719"/>
      <c r="Z33" s="15"/>
      <c r="AA33" s="653"/>
    </row>
    <row r="34" spans="1:27" ht="10.199999999999999" customHeight="1" x14ac:dyDescent="0.25">
      <c r="A34" s="59"/>
      <c r="B34" s="712">
        <v>60</v>
      </c>
      <c r="C34" s="714"/>
      <c r="D34" s="715"/>
      <c r="E34" s="715"/>
      <c r="F34" s="715"/>
      <c r="G34" s="715"/>
      <c r="H34" s="715"/>
      <c r="I34" s="715"/>
      <c r="J34" s="715"/>
      <c r="K34" s="716"/>
      <c r="L34" s="15"/>
      <c r="M34" s="15"/>
      <c r="N34" s="15"/>
      <c r="O34" s="15"/>
      <c r="P34" s="712">
        <v>85</v>
      </c>
      <c r="Q34" s="714"/>
      <c r="R34" s="715"/>
      <c r="S34" s="715"/>
      <c r="T34" s="715"/>
      <c r="U34" s="715"/>
      <c r="V34" s="715"/>
      <c r="W34" s="715"/>
      <c r="X34" s="715"/>
      <c r="Y34" s="716"/>
      <c r="Z34" s="15"/>
      <c r="AA34" s="653"/>
    </row>
    <row r="35" spans="1:27" ht="10.199999999999999" customHeight="1" x14ac:dyDescent="0.25">
      <c r="A35" s="59"/>
      <c r="B35" s="713"/>
      <c r="C35" s="717"/>
      <c r="D35" s="718"/>
      <c r="E35" s="718"/>
      <c r="F35" s="718"/>
      <c r="G35" s="718"/>
      <c r="H35" s="718"/>
      <c r="I35" s="718"/>
      <c r="J35" s="718"/>
      <c r="K35" s="719"/>
      <c r="L35" s="15"/>
      <c r="M35" s="15"/>
      <c r="N35" s="15"/>
      <c r="O35" s="15"/>
      <c r="P35" s="713"/>
      <c r="Q35" s="717"/>
      <c r="R35" s="718"/>
      <c r="S35" s="718"/>
      <c r="T35" s="718"/>
      <c r="U35" s="718"/>
      <c r="V35" s="718"/>
      <c r="W35" s="718"/>
      <c r="X35" s="718"/>
      <c r="Y35" s="719"/>
      <c r="Z35" s="15"/>
      <c r="AA35" s="653"/>
    </row>
    <row r="36" spans="1:27" ht="10.199999999999999" customHeight="1" x14ac:dyDescent="0.25">
      <c r="A36" s="59"/>
      <c r="B36" s="712">
        <v>61</v>
      </c>
      <c r="C36" s="714"/>
      <c r="D36" s="715"/>
      <c r="E36" s="715"/>
      <c r="F36" s="715"/>
      <c r="G36" s="715"/>
      <c r="H36" s="715"/>
      <c r="I36" s="715"/>
      <c r="J36" s="715"/>
      <c r="K36" s="716"/>
      <c r="L36" s="15"/>
      <c r="M36" s="15"/>
      <c r="N36" s="15"/>
      <c r="O36" s="15"/>
      <c r="P36" s="712">
        <v>86</v>
      </c>
      <c r="Q36" s="714"/>
      <c r="R36" s="715"/>
      <c r="S36" s="715"/>
      <c r="T36" s="715"/>
      <c r="U36" s="715"/>
      <c r="V36" s="715"/>
      <c r="W36" s="715"/>
      <c r="X36" s="715"/>
      <c r="Y36" s="716"/>
      <c r="Z36" s="15"/>
      <c r="AA36" s="653"/>
    </row>
    <row r="37" spans="1:27" ht="10.199999999999999" customHeight="1" x14ac:dyDescent="0.25">
      <c r="A37" s="59"/>
      <c r="B37" s="713"/>
      <c r="C37" s="717"/>
      <c r="D37" s="718"/>
      <c r="E37" s="718"/>
      <c r="F37" s="718"/>
      <c r="G37" s="718"/>
      <c r="H37" s="718"/>
      <c r="I37" s="718"/>
      <c r="J37" s="718"/>
      <c r="K37" s="719"/>
      <c r="L37" s="15"/>
      <c r="M37" s="15"/>
      <c r="N37" s="15"/>
      <c r="O37" s="15"/>
      <c r="P37" s="713"/>
      <c r="Q37" s="717"/>
      <c r="R37" s="718"/>
      <c r="S37" s="718"/>
      <c r="T37" s="718"/>
      <c r="U37" s="718"/>
      <c r="V37" s="718"/>
      <c r="W37" s="718"/>
      <c r="X37" s="718"/>
      <c r="Y37" s="719"/>
      <c r="Z37" s="15"/>
      <c r="AA37" s="653"/>
    </row>
    <row r="38" spans="1:27" ht="10.199999999999999" customHeight="1" x14ac:dyDescent="0.25">
      <c r="A38" s="59"/>
      <c r="B38" s="712">
        <v>62</v>
      </c>
      <c r="C38" s="714"/>
      <c r="D38" s="715"/>
      <c r="E38" s="715"/>
      <c r="F38" s="715"/>
      <c r="G38" s="715"/>
      <c r="H38" s="715"/>
      <c r="I38" s="715"/>
      <c r="J38" s="715"/>
      <c r="K38" s="716"/>
      <c r="L38" s="15"/>
      <c r="M38" s="15"/>
      <c r="N38" s="15"/>
      <c r="O38" s="15"/>
      <c r="P38" s="712">
        <v>87</v>
      </c>
      <c r="Q38" s="714"/>
      <c r="R38" s="715"/>
      <c r="S38" s="715"/>
      <c r="T38" s="715"/>
      <c r="U38" s="715"/>
      <c r="V38" s="715"/>
      <c r="W38" s="715"/>
      <c r="X38" s="715"/>
      <c r="Y38" s="716"/>
      <c r="Z38" s="15"/>
      <c r="AA38" s="653"/>
    </row>
    <row r="39" spans="1:27" ht="10.199999999999999" customHeight="1" x14ac:dyDescent="0.25">
      <c r="A39" s="59"/>
      <c r="B39" s="713"/>
      <c r="C39" s="717"/>
      <c r="D39" s="718"/>
      <c r="E39" s="718"/>
      <c r="F39" s="718"/>
      <c r="G39" s="718"/>
      <c r="H39" s="718"/>
      <c r="I39" s="718"/>
      <c r="J39" s="718"/>
      <c r="K39" s="719"/>
      <c r="L39" s="15"/>
      <c r="M39" s="15"/>
      <c r="N39" s="15"/>
      <c r="O39" s="15"/>
      <c r="P39" s="713"/>
      <c r="Q39" s="717"/>
      <c r="R39" s="718"/>
      <c r="S39" s="718"/>
      <c r="T39" s="718"/>
      <c r="U39" s="718"/>
      <c r="V39" s="718"/>
      <c r="W39" s="718"/>
      <c r="X39" s="718"/>
      <c r="Y39" s="719"/>
      <c r="Z39" s="15"/>
      <c r="AA39" s="653"/>
    </row>
    <row r="40" spans="1:27" ht="10.199999999999999" customHeight="1" x14ac:dyDescent="0.25">
      <c r="A40" s="59"/>
      <c r="B40" s="712">
        <v>63</v>
      </c>
      <c r="C40" s="714"/>
      <c r="D40" s="715"/>
      <c r="E40" s="715"/>
      <c r="F40" s="715"/>
      <c r="G40" s="715"/>
      <c r="H40" s="715"/>
      <c r="I40" s="715"/>
      <c r="J40" s="715"/>
      <c r="K40" s="716"/>
      <c r="L40" s="15"/>
      <c r="M40" s="15"/>
      <c r="N40" s="15"/>
      <c r="O40" s="15"/>
      <c r="P40" s="712">
        <v>88</v>
      </c>
      <c r="Q40" s="714"/>
      <c r="R40" s="715"/>
      <c r="S40" s="715"/>
      <c r="T40" s="715"/>
      <c r="U40" s="715"/>
      <c r="V40" s="715"/>
      <c r="W40" s="715"/>
      <c r="X40" s="715"/>
      <c r="Y40" s="716"/>
      <c r="Z40" s="15"/>
      <c r="AA40" s="653"/>
    </row>
    <row r="41" spans="1:27" ht="10.199999999999999" customHeight="1" x14ac:dyDescent="0.25">
      <c r="A41" s="59"/>
      <c r="B41" s="713"/>
      <c r="C41" s="717"/>
      <c r="D41" s="718"/>
      <c r="E41" s="718"/>
      <c r="F41" s="718"/>
      <c r="G41" s="718"/>
      <c r="H41" s="718"/>
      <c r="I41" s="718"/>
      <c r="J41" s="718"/>
      <c r="K41" s="719"/>
      <c r="L41" s="15"/>
      <c r="M41" s="15"/>
      <c r="N41" s="15"/>
      <c r="O41" s="15"/>
      <c r="P41" s="713"/>
      <c r="Q41" s="717"/>
      <c r="R41" s="718"/>
      <c r="S41" s="718"/>
      <c r="T41" s="718"/>
      <c r="U41" s="718"/>
      <c r="V41" s="718"/>
      <c r="W41" s="718"/>
      <c r="X41" s="718"/>
      <c r="Y41" s="719"/>
      <c r="Z41" s="15"/>
      <c r="AA41" s="653"/>
    </row>
    <row r="42" spans="1:27" ht="10.199999999999999" customHeight="1" x14ac:dyDescent="0.25">
      <c r="A42" s="59"/>
      <c r="B42" s="712">
        <v>64</v>
      </c>
      <c r="C42" s="714"/>
      <c r="D42" s="715"/>
      <c r="E42" s="715"/>
      <c r="F42" s="715"/>
      <c r="G42" s="715"/>
      <c r="H42" s="715"/>
      <c r="I42" s="715"/>
      <c r="J42" s="715"/>
      <c r="K42" s="716"/>
      <c r="L42" s="15"/>
      <c r="M42" s="15"/>
      <c r="N42" s="15"/>
      <c r="O42" s="15"/>
      <c r="P42" s="712">
        <v>89</v>
      </c>
      <c r="Q42" s="714"/>
      <c r="R42" s="715"/>
      <c r="S42" s="715"/>
      <c r="T42" s="715"/>
      <c r="U42" s="715"/>
      <c r="V42" s="715"/>
      <c r="W42" s="715"/>
      <c r="X42" s="715"/>
      <c r="Y42" s="716"/>
      <c r="Z42" s="15"/>
      <c r="AA42" s="653"/>
    </row>
    <row r="43" spans="1:27" ht="10.199999999999999" customHeight="1" x14ac:dyDescent="0.25">
      <c r="A43" s="59"/>
      <c r="B43" s="713"/>
      <c r="C43" s="717"/>
      <c r="D43" s="718"/>
      <c r="E43" s="718"/>
      <c r="F43" s="718"/>
      <c r="G43" s="718"/>
      <c r="H43" s="718"/>
      <c r="I43" s="718"/>
      <c r="J43" s="718"/>
      <c r="K43" s="719"/>
      <c r="L43" s="15"/>
      <c r="M43" s="15"/>
      <c r="N43" s="15"/>
      <c r="O43" s="15"/>
      <c r="P43" s="713"/>
      <c r="Q43" s="717"/>
      <c r="R43" s="718"/>
      <c r="S43" s="718"/>
      <c r="T43" s="718"/>
      <c r="U43" s="718"/>
      <c r="V43" s="718"/>
      <c r="W43" s="718"/>
      <c r="X43" s="718"/>
      <c r="Y43" s="719"/>
      <c r="Z43" s="15"/>
      <c r="AA43" s="653"/>
    </row>
    <row r="44" spans="1:27" ht="10.199999999999999" customHeight="1" x14ac:dyDescent="0.25">
      <c r="A44" s="59"/>
      <c r="B44" s="712">
        <v>65</v>
      </c>
      <c r="C44" s="714"/>
      <c r="D44" s="715"/>
      <c r="E44" s="715"/>
      <c r="F44" s="715"/>
      <c r="G44" s="715"/>
      <c r="H44" s="715"/>
      <c r="I44" s="715"/>
      <c r="J44" s="715"/>
      <c r="K44" s="716"/>
      <c r="L44" s="15"/>
      <c r="M44" s="15"/>
      <c r="N44" s="15"/>
      <c r="O44" s="15"/>
      <c r="P44" s="712">
        <v>90</v>
      </c>
      <c r="Q44" s="714"/>
      <c r="R44" s="715"/>
      <c r="S44" s="715"/>
      <c r="T44" s="715"/>
      <c r="U44" s="715"/>
      <c r="V44" s="715"/>
      <c r="W44" s="715"/>
      <c r="X44" s="715"/>
      <c r="Y44" s="716"/>
      <c r="Z44" s="15"/>
      <c r="AA44" s="653"/>
    </row>
    <row r="45" spans="1:27" ht="10.199999999999999" customHeight="1" x14ac:dyDescent="0.25">
      <c r="A45" s="59"/>
      <c r="B45" s="713"/>
      <c r="C45" s="717"/>
      <c r="D45" s="718"/>
      <c r="E45" s="718"/>
      <c r="F45" s="718"/>
      <c r="G45" s="718"/>
      <c r="H45" s="718"/>
      <c r="I45" s="718"/>
      <c r="J45" s="718"/>
      <c r="K45" s="719"/>
      <c r="L45" s="15"/>
      <c r="M45" s="15"/>
      <c r="N45" s="15"/>
      <c r="O45" s="15"/>
      <c r="P45" s="713"/>
      <c r="Q45" s="717"/>
      <c r="R45" s="718"/>
      <c r="S45" s="718"/>
      <c r="T45" s="718"/>
      <c r="U45" s="718"/>
      <c r="V45" s="718"/>
      <c r="W45" s="718"/>
      <c r="X45" s="718"/>
      <c r="Y45" s="719"/>
      <c r="Z45" s="15"/>
      <c r="AA45" s="653"/>
    </row>
    <row r="46" spans="1:27" ht="10.199999999999999" customHeight="1" x14ac:dyDescent="0.25">
      <c r="A46" s="59"/>
      <c r="B46" s="712">
        <v>66</v>
      </c>
      <c r="C46" s="714"/>
      <c r="D46" s="715"/>
      <c r="E46" s="715"/>
      <c r="F46" s="715"/>
      <c r="G46" s="715"/>
      <c r="H46" s="715"/>
      <c r="I46" s="715"/>
      <c r="J46" s="715"/>
      <c r="K46" s="716"/>
      <c r="L46" s="15"/>
      <c r="M46" s="15"/>
      <c r="N46" s="15"/>
      <c r="O46" s="15"/>
      <c r="P46" s="712">
        <v>91</v>
      </c>
      <c r="Q46" s="714"/>
      <c r="R46" s="715"/>
      <c r="S46" s="715"/>
      <c r="T46" s="715"/>
      <c r="U46" s="715"/>
      <c r="V46" s="715"/>
      <c r="W46" s="715"/>
      <c r="X46" s="715"/>
      <c r="Y46" s="716"/>
      <c r="Z46" s="15"/>
      <c r="AA46" s="653"/>
    </row>
    <row r="47" spans="1:27" ht="10.199999999999999" customHeight="1" x14ac:dyDescent="0.25">
      <c r="A47" s="59"/>
      <c r="B47" s="713"/>
      <c r="C47" s="717"/>
      <c r="D47" s="718"/>
      <c r="E47" s="718"/>
      <c r="F47" s="718"/>
      <c r="G47" s="718"/>
      <c r="H47" s="718"/>
      <c r="I47" s="718"/>
      <c r="J47" s="718"/>
      <c r="K47" s="719"/>
      <c r="L47" s="15"/>
      <c r="M47" s="15"/>
      <c r="N47" s="15"/>
      <c r="O47" s="15"/>
      <c r="P47" s="713"/>
      <c r="Q47" s="717"/>
      <c r="R47" s="718"/>
      <c r="S47" s="718"/>
      <c r="T47" s="718"/>
      <c r="U47" s="718"/>
      <c r="V47" s="718"/>
      <c r="W47" s="718"/>
      <c r="X47" s="718"/>
      <c r="Y47" s="719"/>
      <c r="Z47" s="15"/>
      <c r="AA47" s="653"/>
    </row>
    <row r="48" spans="1:27" ht="10.199999999999999" customHeight="1" x14ac:dyDescent="0.25">
      <c r="A48" s="59"/>
      <c r="B48" s="712">
        <v>67</v>
      </c>
      <c r="C48" s="714"/>
      <c r="D48" s="715"/>
      <c r="E48" s="715"/>
      <c r="F48" s="715"/>
      <c r="G48" s="715"/>
      <c r="H48" s="715"/>
      <c r="I48" s="715"/>
      <c r="J48" s="715"/>
      <c r="K48" s="716"/>
      <c r="L48" s="15"/>
      <c r="M48" s="15"/>
      <c r="N48" s="15"/>
      <c r="O48" s="15"/>
      <c r="P48" s="712">
        <v>92</v>
      </c>
      <c r="Q48" s="714"/>
      <c r="R48" s="715"/>
      <c r="S48" s="715"/>
      <c r="T48" s="715"/>
      <c r="U48" s="715"/>
      <c r="V48" s="715"/>
      <c r="W48" s="715"/>
      <c r="X48" s="715"/>
      <c r="Y48" s="716"/>
      <c r="Z48" s="15"/>
      <c r="AA48" s="653"/>
    </row>
    <row r="49" spans="1:27" ht="10.199999999999999" customHeight="1" x14ac:dyDescent="0.25">
      <c r="A49" s="59"/>
      <c r="B49" s="713"/>
      <c r="C49" s="717"/>
      <c r="D49" s="718"/>
      <c r="E49" s="718"/>
      <c r="F49" s="718"/>
      <c r="G49" s="718"/>
      <c r="H49" s="718"/>
      <c r="I49" s="718"/>
      <c r="J49" s="718"/>
      <c r="K49" s="719"/>
      <c r="L49" s="15"/>
      <c r="M49" s="15"/>
      <c r="N49" s="15"/>
      <c r="O49" s="15"/>
      <c r="P49" s="713"/>
      <c r="Q49" s="717"/>
      <c r="R49" s="718"/>
      <c r="S49" s="718"/>
      <c r="T49" s="718"/>
      <c r="U49" s="718"/>
      <c r="V49" s="718"/>
      <c r="W49" s="718"/>
      <c r="X49" s="718"/>
      <c r="Y49" s="719"/>
      <c r="Z49" s="15"/>
      <c r="AA49" s="653"/>
    </row>
    <row r="50" spans="1:27" ht="10.199999999999999" customHeight="1" x14ac:dyDescent="0.25">
      <c r="A50" s="59"/>
      <c r="B50" s="712">
        <v>68</v>
      </c>
      <c r="C50" s="714"/>
      <c r="D50" s="715"/>
      <c r="E50" s="715"/>
      <c r="F50" s="715"/>
      <c r="G50" s="715"/>
      <c r="H50" s="715"/>
      <c r="I50" s="715"/>
      <c r="J50" s="715"/>
      <c r="K50" s="716"/>
      <c r="L50" s="15"/>
      <c r="M50" s="15"/>
      <c r="N50" s="15"/>
      <c r="O50" s="15"/>
      <c r="P50" s="712">
        <v>93</v>
      </c>
      <c r="Q50" s="714"/>
      <c r="R50" s="715"/>
      <c r="S50" s="715"/>
      <c r="T50" s="715"/>
      <c r="U50" s="715"/>
      <c r="V50" s="715"/>
      <c r="W50" s="715"/>
      <c r="X50" s="715"/>
      <c r="Y50" s="716"/>
      <c r="Z50" s="15"/>
      <c r="AA50" s="653"/>
    </row>
    <row r="51" spans="1:27" ht="10.199999999999999" customHeight="1" x14ac:dyDescent="0.25">
      <c r="A51" s="59"/>
      <c r="B51" s="713"/>
      <c r="C51" s="717"/>
      <c r="D51" s="718"/>
      <c r="E51" s="718"/>
      <c r="F51" s="718"/>
      <c r="G51" s="718"/>
      <c r="H51" s="718"/>
      <c r="I51" s="718"/>
      <c r="J51" s="718"/>
      <c r="K51" s="719"/>
      <c r="L51" s="15"/>
      <c r="M51" s="15"/>
      <c r="N51" s="15"/>
      <c r="O51" s="15"/>
      <c r="P51" s="713"/>
      <c r="Q51" s="717"/>
      <c r="R51" s="718"/>
      <c r="S51" s="718"/>
      <c r="T51" s="718"/>
      <c r="U51" s="718"/>
      <c r="V51" s="718"/>
      <c r="W51" s="718"/>
      <c r="X51" s="718"/>
      <c r="Y51" s="719"/>
      <c r="Z51" s="15"/>
      <c r="AA51" s="653"/>
    </row>
    <row r="52" spans="1:27" ht="10.199999999999999" customHeight="1" x14ac:dyDescent="0.25">
      <c r="A52" s="59"/>
      <c r="B52" s="712">
        <v>69</v>
      </c>
      <c r="C52" s="714"/>
      <c r="D52" s="715"/>
      <c r="E52" s="715"/>
      <c r="F52" s="715"/>
      <c r="G52" s="715"/>
      <c r="H52" s="715"/>
      <c r="I52" s="715"/>
      <c r="J52" s="715"/>
      <c r="K52" s="716"/>
      <c r="L52" s="15"/>
      <c r="M52" s="15"/>
      <c r="N52" s="15"/>
      <c r="O52" s="15"/>
      <c r="P52" s="712">
        <v>94</v>
      </c>
      <c r="Q52" s="714"/>
      <c r="R52" s="715"/>
      <c r="S52" s="715"/>
      <c r="T52" s="715"/>
      <c r="U52" s="715"/>
      <c r="V52" s="715"/>
      <c r="W52" s="715"/>
      <c r="X52" s="715"/>
      <c r="Y52" s="716"/>
      <c r="Z52" s="15"/>
      <c r="AA52" s="653"/>
    </row>
    <row r="53" spans="1:27" ht="10.199999999999999" customHeight="1" x14ac:dyDescent="0.25">
      <c r="A53" s="59"/>
      <c r="B53" s="713"/>
      <c r="C53" s="717"/>
      <c r="D53" s="718"/>
      <c r="E53" s="718"/>
      <c r="F53" s="718"/>
      <c r="G53" s="718"/>
      <c r="H53" s="718"/>
      <c r="I53" s="718"/>
      <c r="J53" s="718"/>
      <c r="K53" s="719"/>
      <c r="L53" s="15"/>
      <c r="M53" s="15"/>
      <c r="N53" s="15"/>
      <c r="O53" s="15"/>
      <c r="P53" s="713"/>
      <c r="Q53" s="717"/>
      <c r="R53" s="718"/>
      <c r="S53" s="718"/>
      <c r="T53" s="718"/>
      <c r="U53" s="718"/>
      <c r="V53" s="718"/>
      <c r="W53" s="718"/>
      <c r="X53" s="718"/>
      <c r="Y53" s="719"/>
      <c r="Z53" s="15"/>
      <c r="AA53" s="653"/>
    </row>
    <row r="54" spans="1:27" ht="10.199999999999999" customHeight="1" x14ac:dyDescent="0.25">
      <c r="A54" s="59"/>
      <c r="B54" s="712">
        <v>70</v>
      </c>
      <c r="C54" s="714"/>
      <c r="D54" s="715"/>
      <c r="E54" s="715"/>
      <c r="F54" s="715"/>
      <c r="G54" s="715"/>
      <c r="H54" s="715"/>
      <c r="I54" s="715"/>
      <c r="J54" s="715"/>
      <c r="K54" s="716"/>
      <c r="L54" s="15"/>
      <c r="M54" s="15"/>
      <c r="N54" s="15"/>
      <c r="O54" s="15"/>
      <c r="P54" s="712">
        <v>95</v>
      </c>
      <c r="Q54" s="714"/>
      <c r="R54" s="715"/>
      <c r="S54" s="715"/>
      <c r="T54" s="715"/>
      <c r="U54" s="715"/>
      <c r="V54" s="715"/>
      <c r="W54" s="715"/>
      <c r="X54" s="715"/>
      <c r="Y54" s="716"/>
      <c r="Z54" s="15"/>
      <c r="AA54" s="653"/>
    </row>
    <row r="55" spans="1:27" ht="10.199999999999999" customHeight="1" x14ac:dyDescent="0.25">
      <c r="A55" s="59"/>
      <c r="B55" s="713"/>
      <c r="C55" s="717"/>
      <c r="D55" s="718"/>
      <c r="E55" s="718"/>
      <c r="F55" s="718"/>
      <c r="G55" s="718"/>
      <c r="H55" s="718"/>
      <c r="I55" s="718"/>
      <c r="J55" s="718"/>
      <c r="K55" s="719"/>
      <c r="L55" s="15"/>
      <c r="M55" s="15"/>
      <c r="N55" s="15"/>
      <c r="O55" s="15"/>
      <c r="P55" s="713"/>
      <c r="Q55" s="717"/>
      <c r="R55" s="718"/>
      <c r="S55" s="718"/>
      <c r="T55" s="718"/>
      <c r="U55" s="718"/>
      <c r="V55" s="718"/>
      <c r="W55" s="718"/>
      <c r="X55" s="718"/>
      <c r="Y55" s="719"/>
      <c r="Z55" s="15"/>
      <c r="AA55" s="653"/>
    </row>
    <row r="56" spans="1:27" ht="10.199999999999999" customHeight="1" x14ac:dyDescent="0.25">
      <c r="A56" s="59"/>
      <c r="B56" s="712">
        <v>71</v>
      </c>
      <c r="C56" s="714"/>
      <c r="D56" s="715"/>
      <c r="E56" s="715"/>
      <c r="F56" s="715"/>
      <c r="G56" s="715"/>
      <c r="H56" s="715"/>
      <c r="I56" s="715"/>
      <c r="J56" s="715"/>
      <c r="K56" s="716"/>
      <c r="L56" s="15"/>
      <c r="M56" s="15"/>
      <c r="N56" s="15"/>
      <c r="O56" s="15"/>
      <c r="P56" s="712">
        <v>96</v>
      </c>
      <c r="Q56" s="714"/>
      <c r="R56" s="715"/>
      <c r="S56" s="715"/>
      <c r="T56" s="715"/>
      <c r="U56" s="715"/>
      <c r="V56" s="715"/>
      <c r="W56" s="715"/>
      <c r="X56" s="715"/>
      <c r="Y56" s="716"/>
      <c r="Z56" s="15"/>
      <c r="AA56" s="653"/>
    </row>
    <row r="57" spans="1:27" ht="10.199999999999999" customHeight="1" x14ac:dyDescent="0.25">
      <c r="A57" s="59"/>
      <c r="B57" s="713"/>
      <c r="C57" s="717"/>
      <c r="D57" s="718"/>
      <c r="E57" s="718"/>
      <c r="F57" s="718"/>
      <c r="G57" s="718"/>
      <c r="H57" s="718"/>
      <c r="I57" s="718"/>
      <c r="J57" s="718"/>
      <c r="K57" s="719"/>
      <c r="L57" s="15"/>
      <c r="M57" s="15"/>
      <c r="N57" s="15"/>
      <c r="O57" s="15"/>
      <c r="P57" s="713"/>
      <c r="Q57" s="717"/>
      <c r="R57" s="718"/>
      <c r="S57" s="718"/>
      <c r="T57" s="718"/>
      <c r="U57" s="718"/>
      <c r="V57" s="718"/>
      <c r="W57" s="718"/>
      <c r="X57" s="718"/>
      <c r="Y57" s="719"/>
      <c r="Z57" s="15"/>
      <c r="AA57" s="653"/>
    </row>
    <row r="58" spans="1:27" ht="10.199999999999999" customHeight="1" x14ac:dyDescent="0.25">
      <c r="A58" s="59"/>
      <c r="B58" s="712">
        <v>72</v>
      </c>
      <c r="C58" s="714"/>
      <c r="D58" s="715"/>
      <c r="E58" s="715"/>
      <c r="F58" s="715"/>
      <c r="G58" s="715"/>
      <c r="H58" s="715"/>
      <c r="I58" s="715"/>
      <c r="J58" s="715"/>
      <c r="K58" s="716"/>
      <c r="L58" s="15"/>
      <c r="M58" s="15"/>
      <c r="N58" s="15"/>
      <c r="O58" s="15"/>
      <c r="P58" s="712">
        <v>97</v>
      </c>
      <c r="Q58" s="714"/>
      <c r="R58" s="715"/>
      <c r="S58" s="715"/>
      <c r="T58" s="715"/>
      <c r="U58" s="715"/>
      <c r="V58" s="715"/>
      <c r="W58" s="715"/>
      <c r="X58" s="715"/>
      <c r="Y58" s="716"/>
      <c r="Z58" s="15"/>
      <c r="AA58" s="653"/>
    </row>
    <row r="59" spans="1:27" ht="10.199999999999999" customHeight="1" x14ac:dyDescent="0.25">
      <c r="A59" s="59"/>
      <c r="B59" s="713"/>
      <c r="C59" s="717"/>
      <c r="D59" s="718"/>
      <c r="E59" s="718"/>
      <c r="F59" s="718"/>
      <c r="G59" s="718"/>
      <c r="H59" s="718"/>
      <c r="I59" s="718"/>
      <c r="J59" s="718"/>
      <c r="K59" s="719"/>
      <c r="L59" s="15"/>
      <c r="M59" s="15"/>
      <c r="N59" s="15"/>
      <c r="O59" s="15"/>
      <c r="P59" s="713"/>
      <c r="Q59" s="717"/>
      <c r="R59" s="718"/>
      <c r="S59" s="718"/>
      <c r="T59" s="718"/>
      <c r="U59" s="718"/>
      <c r="V59" s="718"/>
      <c r="W59" s="718"/>
      <c r="X59" s="718"/>
      <c r="Y59" s="719"/>
      <c r="Z59" s="15"/>
      <c r="AA59" s="653"/>
    </row>
    <row r="60" spans="1:27" ht="10.199999999999999" customHeight="1" x14ac:dyDescent="0.25">
      <c r="A60" s="59"/>
      <c r="B60" s="712">
        <v>73</v>
      </c>
      <c r="C60" s="714"/>
      <c r="D60" s="715"/>
      <c r="E60" s="715"/>
      <c r="F60" s="715"/>
      <c r="G60" s="715"/>
      <c r="H60" s="715"/>
      <c r="I60" s="715"/>
      <c r="J60" s="715"/>
      <c r="K60" s="716"/>
      <c r="L60" s="15"/>
      <c r="M60" s="15"/>
      <c r="N60" s="15"/>
      <c r="O60" s="15"/>
      <c r="P60" s="712">
        <v>98</v>
      </c>
      <c r="Q60" s="714"/>
      <c r="R60" s="715"/>
      <c r="S60" s="715"/>
      <c r="T60" s="715"/>
      <c r="U60" s="715"/>
      <c r="V60" s="715"/>
      <c r="W60" s="715"/>
      <c r="X60" s="715"/>
      <c r="Y60" s="716"/>
      <c r="Z60" s="15"/>
      <c r="AA60" s="653"/>
    </row>
    <row r="61" spans="1:27" ht="10.199999999999999" customHeight="1" x14ac:dyDescent="0.25">
      <c r="A61" s="59"/>
      <c r="B61" s="713"/>
      <c r="C61" s="717"/>
      <c r="D61" s="718"/>
      <c r="E61" s="718"/>
      <c r="F61" s="718"/>
      <c r="G61" s="718"/>
      <c r="H61" s="718"/>
      <c r="I61" s="718"/>
      <c r="J61" s="718"/>
      <c r="K61" s="719"/>
      <c r="L61" s="15"/>
      <c r="M61" s="15"/>
      <c r="N61" s="15"/>
      <c r="O61" s="15"/>
      <c r="P61" s="713"/>
      <c r="Q61" s="717"/>
      <c r="R61" s="718"/>
      <c r="S61" s="718"/>
      <c r="T61" s="718"/>
      <c r="U61" s="718"/>
      <c r="V61" s="718"/>
      <c r="W61" s="718"/>
      <c r="X61" s="718"/>
      <c r="Y61" s="719"/>
      <c r="Z61" s="15"/>
      <c r="AA61" s="653"/>
    </row>
    <row r="62" spans="1:27" ht="10.199999999999999" customHeight="1" x14ac:dyDescent="0.25">
      <c r="A62" s="59"/>
      <c r="B62" s="712">
        <v>74</v>
      </c>
      <c r="C62" s="714"/>
      <c r="D62" s="715"/>
      <c r="E62" s="715"/>
      <c r="F62" s="715"/>
      <c r="G62" s="715"/>
      <c r="H62" s="715"/>
      <c r="I62" s="715"/>
      <c r="J62" s="715"/>
      <c r="K62" s="716"/>
      <c r="L62" s="15"/>
      <c r="M62" s="15"/>
      <c r="N62" s="15"/>
      <c r="O62" s="15"/>
      <c r="P62" s="712">
        <v>99</v>
      </c>
      <c r="Q62" s="714"/>
      <c r="R62" s="715"/>
      <c r="S62" s="715"/>
      <c r="T62" s="715"/>
      <c r="U62" s="715"/>
      <c r="V62" s="715"/>
      <c r="W62" s="715"/>
      <c r="X62" s="715"/>
      <c r="Y62" s="716"/>
      <c r="Z62" s="15"/>
      <c r="AA62" s="653"/>
    </row>
    <row r="63" spans="1:27" ht="10.199999999999999" customHeight="1" x14ac:dyDescent="0.25">
      <c r="A63" s="59"/>
      <c r="B63" s="713"/>
      <c r="C63" s="717"/>
      <c r="D63" s="718"/>
      <c r="E63" s="718"/>
      <c r="F63" s="718"/>
      <c r="G63" s="718"/>
      <c r="H63" s="718"/>
      <c r="I63" s="718"/>
      <c r="J63" s="718"/>
      <c r="K63" s="719"/>
      <c r="L63" s="15"/>
      <c r="M63" s="15"/>
      <c r="N63" s="15"/>
      <c r="O63" s="15"/>
      <c r="P63" s="713"/>
      <c r="Q63" s="717"/>
      <c r="R63" s="718"/>
      <c r="S63" s="718"/>
      <c r="T63" s="718"/>
      <c r="U63" s="718"/>
      <c r="V63" s="718"/>
      <c r="W63" s="718"/>
      <c r="X63" s="718"/>
      <c r="Y63" s="719"/>
      <c r="Z63" s="15"/>
      <c r="AA63" s="653"/>
    </row>
    <row r="64" spans="1:27" ht="10.199999999999999" customHeight="1" x14ac:dyDescent="0.25">
      <c r="A64" s="59"/>
      <c r="B64" s="712">
        <v>75</v>
      </c>
      <c r="C64" s="714"/>
      <c r="D64" s="715"/>
      <c r="E64" s="715"/>
      <c r="F64" s="715"/>
      <c r="G64" s="715"/>
      <c r="H64" s="715"/>
      <c r="I64" s="715"/>
      <c r="J64" s="715"/>
      <c r="K64" s="716"/>
      <c r="L64" s="15"/>
      <c r="M64" s="15"/>
      <c r="N64" s="15"/>
      <c r="O64" s="15"/>
      <c r="P64" s="712">
        <v>100</v>
      </c>
      <c r="Q64" s="714"/>
      <c r="R64" s="715"/>
      <c r="S64" s="715"/>
      <c r="T64" s="715"/>
      <c r="U64" s="715"/>
      <c r="V64" s="715"/>
      <c r="W64" s="715"/>
      <c r="X64" s="715"/>
      <c r="Y64" s="716"/>
      <c r="Z64" s="15"/>
      <c r="AA64" s="653"/>
    </row>
    <row r="65" spans="1:38" ht="10.199999999999999" customHeight="1" x14ac:dyDescent="0.25">
      <c r="A65" s="59"/>
      <c r="B65" s="713"/>
      <c r="C65" s="717"/>
      <c r="D65" s="718"/>
      <c r="E65" s="718"/>
      <c r="F65" s="718"/>
      <c r="G65" s="718"/>
      <c r="H65" s="718"/>
      <c r="I65" s="718"/>
      <c r="J65" s="718"/>
      <c r="K65" s="719"/>
      <c r="L65" s="15"/>
      <c r="M65" s="15"/>
      <c r="N65" s="15"/>
      <c r="O65" s="15"/>
      <c r="P65" s="713"/>
      <c r="Q65" s="717"/>
      <c r="R65" s="718"/>
      <c r="S65" s="718"/>
      <c r="T65" s="718"/>
      <c r="U65" s="718"/>
      <c r="V65" s="718"/>
      <c r="W65" s="718"/>
      <c r="X65" s="718"/>
      <c r="Y65" s="719"/>
      <c r="Z65" s="15"/>
      <c r="AA65" s="653"/>
    </row>
    <row r="66" spans="1:38" ht="10.199999999999999" customHeight="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712">
        <v>101</v>
      </c>
      <c r="Q66" s="714"/>
      <c r="R66" s="715"/>
      <c r="S66" s="715"/>
      <c r="T66" s="715"/>
      <c r="U66" s="715"/>
      <c r="V66" s="715"/>
      <c r="W66" s="715"/>
      <c r="X66" s="715"/>
      <c r="Y66" s="716"/>
      <c r="Z66" s="50"/>
      <c r="AA66" s="653"/>
    </row>
    <row r="67" spans="1:38" ht="10.199999999999999" customHeight="1" x14ac:dyDescent="0.25">
      <c r="A67" s="269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713"/>
      <c r="Q67" s="717"/>
      <c r="R67" s="718"/>
      <c r="S67" s="718"/>
      <c r="T67" s="718"/>
      <c r="U67" s="718"/>
      <c r="V67" s="718"/>
      <c r="W67" s="718"/>
      <c r="X67" s="718"/>
      <c r="Y67" s="719"/>
      <c r="Z67" s="269"/>
      <c r="AA67" s="653"/>
    </row>
    <row r="68" spans="1:38" ht="13.95" customHeight="1" x14ac:dyDescent="0.3">
      <c r="A68" s="401"/>
      <c r="B68" s="401"/>
      <c r="C68" s="401"/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215"/>
      <c r="Q68" s="749" t="str">
        <f>IF(Q66="","","weitere Eingaben in Formular 2_3 möglich!")</f>
        <v/>
      </c>
      <c r="R68" s="749"/>
      <c r="S68" s="749"/>
      <c r="T68" s="749"/>
      <c r="U68" s="749"/>
      <c r="V68" s="749"/>
      <c r="W68" s="749"/>
      <c r="X68" s="749"/>
      <c r="Y68" s="749"/>
      <c r="Z68" s="401"/>
      <c r="AA68" s="653"/>
    </row>
    <row r="69" spans="1:38" ht="10.199999999999999" customHeight="1" x14ac:dyDescent="0.25">
      <c r="A69" s="269"/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Z69" s="269"/>
      <c r="AA69" s="653"/>
    </row>
    <row r="70" spans="1:38" ht="10.199999999999999" customHeigh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720" t="s">
        <v>22</v>
      </c>
      <c r="Q70" s="721"/>
      <c r="R70" s="721"/>
      <c r="S70" s="722"/>
      <c r="T70" s="721"/>
      <c r="U70" s="721"/>
      <c r="V70" s="721"/>
      <c r="W70" s="510"/>
      <c r="X70" s="723">
        <f>COUNTA(C16:C64)+COUNTA(Q16:Q66)+('Formular 2_1'!X68)</f>
        <v>0</v>
      </c>
      <c r="Y70" s="724"/>
      <c r="Z70" s="50"/>
      <c r="AA70" s="653"/>
    </row>
    <row r="71" spans="1:38" ht="10.199999999999999" customHeight="1" x14ac:dyDescent="0.25">
      <c r="A71" s="50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62"/>
      <c r="O71" s="62"/>
      <c r="P71" s="721"/>
      <c r="Q71" s="721"/>
      <c r="R71" s="721"/>
      <c r="S71" s="721"/>
      <c r="T71" s="721"/>
      <c r="U71" s="721"/>
      <c r="V71" s="721"/>
      <c r="W71" s="510"/>
      <c r="X71" s="724"/>
      <c r="Y71" s="724"/>
      <c r="Z71" s="50"/>
      <c r="AA71" s="653"/>
    </row>
    <row r="72" spans="1:38" ht="10.199999999999999" customHeigh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62"/>
      <c r="O72" s="62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653"/>
    </row>
    <row r="73" spans="1:38" ht="10.199999999999999" customHeigh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653"/>
    </row>
    <row r="74" spans="1:38" ht="10.199999999999999" customHeight="1" x14ac:dyDescent="0.35">
      <c r="A74" s="50"/>
      <c r="B74" s="693" t="s">
        <v>23</v>
      </c>
      <c r="C74" s="510"/>
      <c r="D74" s="510"/>
      <c r="E74" s="510"/>
      <c r="F74" s="510"/>
      <c r="G74" s="510"/>
      <c r="H74" s="510"/>
      <c r="I74" s="510"/>
      <c r="J74" s="510"/>
      <c r="K74" s="94"/>
      <c r="L74" s="694" t="str">
        <f>IF(Dienststellendaten!D5&lt;1,"",Dienststellendaten!D5)</f>
        <v/>
      </c>
      <c r="M74" s="695"/>
      <c r="N74" s="695"/>
      <c r="O74" s="695"/>
      <c r="P74" s="695"/>
      <c r="Q74" s="695"/>
      <c r="R74" s="695"/>
      <c r="S74" s="695"/>
      <c r="T74" s="695"/>
      <c r="U74" s="695"/>
      <c r="V74" s="695"/>
      <c r="W74" s="50"/>
      <c r="X74" s="50"/>
      <c r="Y74" s="50"/>
      <c r="Z74" s="50"/>
      <c r="AA74" s="653"/>
    </row>
    <row r="75" spans="1:38" ht="10.199999999999999" customHeight="1" x14ac:dyDescent="0.35">
      <c r="A75" s="50"/>
      <c r="B75" s="510"/>
      <c r="C75" s="510"/>
      <c r="D75" s="510"/>
      <c r="E75" s="510"/>
      <c r="F75" s="510"/>
      <c r="G75" s="510"/>
      <c r="H75" s="510"/>
      <c r="I75" s="510"/>
      <c r="J75" s="510"/>
      <c r="K75" s="94"/>
      <c r="L75" s="695"/>
      <c r="M75" s="695"/>
      <c r="N75" s="695"/>
      <c r="O75" s="695"/>
      <c r="P75" s="695"/>
      <c r="Q75" s="695"/>
      <c r="R75" s="695"/>
      <c r="S75" s="695"/>
      <c r="T75" s="695"/>
      <c r="U75" s="695"/>
      <c r="V75" s="695"/>
      <c r="W75" s="50"/>
      <c r="X75" s="50"/>
      <c r="Y75" s="50"/>
      <c r="Z75" s="50"/>
      <c r="AA75" s="653"/>
    </row>
    <row r="76" spans="1:38" ht="10.199999999999999" customHeigh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653"/>
      <c r="AB76" s="3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0.199999999999999" customHeight="1" x14ac:dyDescent="0.25">
      <c r="A77" s="50"/>
      <c r="B77" s="696" t="s">
        <v>89</v>
      </c>
      <c r="C77" s="510"/>
      <c r="D77" s="510"/>
      <c r="E77" s="510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733" t="str">
        <f>IF(X70&lt;1,"",IF(AND(X70&gt;0,X70&lt;21),1,IF(AND(X70&gt;20,X70&lt;51),3,IF(AND(X70&gt;50,X70&lt;101),5,IF(AND(X70&gt;100,X70&lt;251),7)))))</f>
        <v/>
      </c>
      <c r="Q77" s="734"/>
      <c r="R77" s="737" t="str">
        <f>IF(P77=1,"Mitglied.","Mitgliedern.")</f>
        <v>Mitgliedern.</v>
      </c>
      <c r="S77" s="693"/>
      <c r="T77" s="693"/>
      <c r="U77" s="693"/>
      <c r="V77" s="693"/>
      <c r="W77" s="50"/>
      <c r="X77" s="50"/>
      <c r="Y77" s="50"/>
      <c r="Z77" s="50"/>
      <c r="AA77" s="653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0.199999999999999" customHeight="1" x14ac:dyDescent="0.25">
      <c r="A78" s="50"/>
      <c r="B78" s="510"/>
      <c r="C78" s="510"/>
      <c r="D78" s="510"/>
      <c r="E78" s="510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735"/>
      <c r="Q78" s="736"/>
      <c r="R78" s="737"/>
      <c r="S78" s="693"/>
      <c r="T78" s="693"/>
      <c r="U78" s="693"/>
      <c r="V78" s="693"/>
      <c r="W78" s="50"/>
      <c r="X78" s="50"/>
      <c r="Y78" s="50"/>
      <c r="Z78" s="50"/>
      <c r="AA78" s="653"/>
      <c r="AB78" s="596"/>
      <c r="AC78" s="596"/>
      <c r="AD78" s="33"/>
      <c r="AE78" s="4"/>
      <c r="AF78" s="47"/>
      <c r="AG78" s="47"/>
      <c r="AH78" s="47"/>
      <c r="AI78" s="47"/>
      <c r="AJ78" s="4"/>
      <c r="AK78" s="4"/>
      <c r="AL78" s="4"/>
    </row>
    <row r="79" spans="1:38" ht="10.199999999999999" customHeigh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653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0.199999999999999" customHeigh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653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10.199999999999999" customHeigh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653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10.199999999999999" customHeight="1" x14ac:dyDescent="0.25">
      <c r="A82" s="50"/>
      <c r="B82" s="65"/>
      <c r="C82" s="60"/>
      <c r="D82" s="60"/>
      <c r="E82" s="60"/>
      <c r="F82" s="60"/>
      <c r="G82" s="60"/>
      <c r="H82" s="60"/>
      <c r="I82" s="60"/>
      <c r="J82" s="60"/>
      <c r="K82" s="60"/>
      <c r="L82" s="60"/>
      <c r="X82" s="60"/>
      <c r="Y82" s="60"/>
      <c r="Z82" s="60"/>
      <c r="AA82" s="653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0.199999999999999" customHeight="1" x14ac:dyDescent="0.25">
      <c r="A83" s="5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X83" s="60"/>
      <c r="Y83" s="60"/>
      <c r="Z83" s="60"/>
      <c r="AA83" s="653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0.199999999999999" customHeigh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653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0.199999999999999" customHeight="1" x14ac:dyDescent="0.25">
      <c r="A85" s="50"/>
      <c r="B85" s="596"/>
      <c r="C85" s="596"/>
      <c r="D85" s="596"/>
      <c r="E85" s="596"/>
      <c r="F85" s="596"/>
      <c r="G85" s="596"/>
      <c r="J85" s="596"/>
      <c r="K85" s="596"/>
      <c r="L85" s="596"/>
      <c r="M85" s="596"/>
      <c r="N85" s="596"/>
      <c r="O85" s="596"/>
      <c r="R85" s="596"/>
      <c r="S85" s="596"/>
      <c r="T85" s="596"/>
      <c r="U85" s="596"/>
      <c r="V85" s="596"/>
      <c r="W85" s="596"/>
      <c r="AA85" s="653"/>
      <c r="AB85" s="4"/>
      <c r="AC85" s="4"/>
      <c r="AD85" s="19"/>
      <c r="AE85" s="4"/>
      <c r="AF85" s="4"/>
      <c r="AG85" s="4"/>
      <c r="AH85" s="4"/>
      <c r="AI85" s="4"/>
      <c r="AJ85" s="4"/>
      <c r="AK85" s="4"/>
      <c r="AL85" s="4"/>
    </row>
    <row r="86" spans="1:38" ht="10.199999999999999" customHeight="1" x14ac:dyDescent="0.25">
      <c r="A86" s="50"/>
      <c r="B86" s="627"/>
      <c r="C86" s="627"/>
      <c r="D86" s="627"/>
      <c r="E86" s="627"/>
      <c r="F86" s="627"/>
      <c r="G86" s="627"/>
      <c r="J86" s="627"/>
      <c r="K86" s="627"/>
      <c r="L86" s="627"/>
      <c r="M86" s="627"/>
      <c r="N86" s="627"/>
      <c r="O86" s="627"/>
      <c r="R86" s="627"/>
      <c r="S86" s="627"/>
      <c r="T86" s="627"/>
      <c r="U86" s="627"/>
      <c r="V86" s="627"/>
      <c r="W86" s="627"/>
      <c r="AA86" s="653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10.199999999999999" customHeight="1" x14ac:dyDescent="0.25">
      <c r="A87" s="50"/>
      <c r="AA87" s="653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10.199999999999999" customHeight="1" x14ac:dyDescent="0.25">
      <c r="A88" s="50"/>
      <c r="B88" s="591" t="s">
        <v>0</v>
      </c>
      <c r="C88" s="591"/>
      <c r="D88" s="591"/>
      <c r="E88" s="591"/>
      <c r="F88" s="591"/>
      <c r="G88" s="591"/>
      <c r="J88" s="591" t="s">
        <v>454</v>
      </c>
      <c r="K88" s="591"/>
      <c r="L88" s="591"/>
      <c r="M88" s="591"/>
      <c r="N88" s="591"/>
      <c r="O88" s="591"/>
      <c r="R88" s="591" t="s">
        <v>454</v>
      </c>
      <c r="S88" s="591"/>
      <c r="T88" s="591"/>
      <c r="U88" s="591"/>
      <c r="V88" s="591"/>
      <c r="W88" s="591"/>
      <c r="AA88" s="653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10.199999999999999" customHeight="1" x14ac:dyDescent="0.25">
      <c r="A89" s="50"/>
      <c r="AA89" s="653"/>
    </row>
    <row r="90" spans="1:38" ht="10.199999999999999" customHeight="1" x14ac:dyDescent="0.25">
      <c r="A90" s="50"/>
      <c r="AA90" s="653"/>
    </row>
    <row r="91" spans="1:38" ht="10.199999999999999" customHeight="1" thickBot="1" x14ac:dyDescent="0.3">
      <c r="A91" s="50"/>
      <c r="AA91" s="653"/>
    </row>
    <row r="92" spans="1:38" ht="10.199999999999999" customHeight="1" x14ac:dyDescent="0.25">
      <c r="A92" s="50"/>
      <c r="B92" s="623" t="s">
        <v>1</v>
      </c>
      <c r="C92" s="624"/>
      <c r="D92" s="624"/>
      <c r="E92" s="624"/>
      <c r="F92" s="624"/>
      <c r="G92" s="39"/>
      <c r="H92" s="39"/>
      <c r="I92" s="3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"/>
      <c r="Z92" s="3"/>
      <c r="AA92" s="653"/>
    </row>
    <row r="93" spans="1:38" ht="10.199999999999999" customHeight="1" x14ac:dyDescent="0.25">
      <c r="A93" s="50"/>
      <c r="B93" s="615"/>
      <c r="C93" s="613"/>
      <c r="D93" s="613"/>
      <c r="E93" s="613"/>
      <c r="F93" s="613"/>
      <c r="G93" s="38"/>
      <c r="H93" s="38"/>
      <c r="I93" s="38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5"/>
      <c r="Z93" s="3"/>
      <c r="AA93" s="653"/>
    </row>
    <row r="94" spans="1:38" ht="10.199999999999999" customHeight="1" x14ac:dyDescent="0.25">
      <c r="A94" s="50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5"/>
      <c r="Z94" s="3"/>
      <c r="AA94" s="653"/>
    </row>
    <row r="95" spans="1:38" ht="10.199999999999999" customHeight="1" x14ac:dyDescent="0.25">
      <c r="A95" s="50"/>
      <c r="B95" s="615" t="s">
        <v>20</v>
      </c>
      <c r="C95" s="613"/>
      <c r="D95" s="613"/>
      <c r="E95" s="4"/>
      <c r="F95" s="738"/>
      <c r="G95" s="738"/>
      <c r="H95" s="739"/>
      <c r="I95" s="613" t="s">
        <v>90</v>
      </c>
      <c r="J95" s="614"/>
      <c r="K95" s="614"/>
      <c r="L95" s="614"/>
      <c r="M95" s="614"/>
      <c r="N95" s="596"/>
      <c r="O95" s="745" t="str">
        <f>IF(Dienststellendaten!N31&gt;1,Dienststellendaten!N31,"")</f>
        <v/>
      </c>
      <c r="P95" s="745"/>
      <c r="Q95" s="746"/>
      <c r="R95" s="4"/>
      <c r="S95" s="4"/>
      <c r="T95" s="166"/>
      <c r="U95" s="4"/>
      <c r="V95" s="4"/>
      <c r="W95" s="4"/>
      <c r="X95" s="4"/>
      <c r="Y95" s="5"/>
      <c r="Z95" s="3"/>
      <c r="AA95" s="653"/>
    </row>
    <row r="96" spans="1:38" ht="10.199999999999999" customHeight="1" x14ac:dyDescent="0.25">
      <c r="A96" s="50"/>
      <c r="B96" s="615"/>
      <c r="C96" s="613"/>
      <c r="D96" s="613"/>
      <c r="E96" s="4"/>
      <c r="F96" s="740"/>
      <c r="G96" s="740"/>
      <c r="H96" s="741"/>
      <c r="I96" s="614"/>
      <c r="J96" s="614"/>
      <c r="K96" s="614"/>
      <c r="L96" s="614"/>
      <c r="M96" s="614"/>
      <c r="N96" s="596"/>
      <c r="O96" s="747"/>
      <c r="P96" s="747"/>
      <c r="Q96" s="748"/>
      <c r="R96" s="4"/>
      <c r="S96" s="4"/>
      <c r="T96" s="166"/>
      <c r="U96" s="4"/>
      <c r="V96" s="4"/>
      <c r="W96" s="4"/>
      <c r="X96" s="4"/>
      <c r="Y96" s="5"/>
      <c r="Z96" s="3"/>
      <c r="AA96" s="653"/>
    </row>
    <row r="97" spans="1:27" ht="10.199999999999999" customHeight="1" x14ac:dyDescent="0.25">
      <c r="A97" s="50"/>
      <c r="B97" s="40"/>
      <c r="C97" s="35"/>
      <c r="D97" s="35"/>
      <c r="E97" s="35"/>
      <c r="F97" s="29"/>
      <c r="G97" s="29"/>
      <c r="H97" s="29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5"/>
      <c r="Z97" s="3"/>
      <c r="AA97" s="653"/>
    </row>
    <row r="98" spans="1:27" ht="10.199999999999999" customHeight="1" x14ac:dyDescent="0.25">
      <c r="A98" s="50"/>
      <c r="B98" s="615" t="s">
        <v>49</v>
      </c>
      <c r="C98" s="613"/>
      <c r="D98" s="613"/>
      <c r="E98" s="37"/>
      <c r="F98" s="742"/>
      <c r="G98" s="743"/>
      <c r="H98" s="739"/>
      <c r="I98" s="4"/>
      <c r="J98" s="4"/>
      <c r="K98" s="4"/>
      <c r="L98" s="4"/>
      <c r="M98" s="4"/>
      <c r="N98" s="4"/>
      <c r="O98" s="4"/>
      <c r="P98" s="4"/>
      <c r="Q98" s="166"/>
      <c r="R98" s="166"/>
      <c r="S98" s="166"/>
      <c r="T98" s="166"/>
      <c r="U98" s="61"/>
      <c r="V98" s="61"/>
      <c r="W98" s="4"/>
      <c r="X98" s="4"/>
      <c r="Y98" s="5"/>
      <c r="Z98" s="3"/>
      <c r="AA98" s="653"/>
    </row>
    <row r="99" spans="1:27" ht="10.199999999999999" customHeight="1" x14ac:dyDescent="0.25">
      <c r="A99" s="50"/>
      <c r="B99" s="615"/>
      <c r="C99" s="613"/>
      <c r="D99" s="613"/>
      <c r="E99" s="35"/>
      <c r="F99" s="744"/>
      <c r="G99" s="744"/>
      <c r="H99" s="741"/>
      <c r="I99" s="4"/>
      <c r="J99" s="4"/>
      <c r="K99" s="4"/>
      <c r="L99" s="4"/>
      <c r="M99" s="4"/>
      <c r="N99" s="4"/>
      <c r="O99" s="4"/>
      <c r="P99" s="4"/>
      <c r="Q99" s="166"/>
      <c r="R99" s="166"/>
      <c r="S99" s="166"/>
      <c r="T99" s="166"/>
      <c r="U99" s="61"/>
      <c r="V99" s="61"/>
      <c r="W99" s="4"/>
      <c r="X99" s="4"/>
      <c r="Y99" s="5"/>
      <c r="Z99" s="3"/>
      <c r="AA99" s="653"/>
    </row>
    <row r="100" spans="1:27" ht="10.199999999999999" customHeight="1" x14ac:dyDescent="0.25">
      <c r="A100" s="50"/>
      <c r="B100" s="40"/>
      <c r="C100" s="35"/>
      <c r="D100" s="35"/>
      <c r="E100" s="35"/>
      <c r="F100" s="29"/>
      <c r="G100" s="29"/>
      <c r="H100" s="29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5"/>
      <c r="Z100" s="3"/>
      <c r="AA100" s="653"/>
    </row>
    <row r="101" spans="1:27" ht="10.199999999999999" customHeight="1" thickBot="1" x14ac:dyDescent="0.3">
      <c r="A101" s="50"/>
      <c r="B101" s="41"/>
      <c r="C101" s="42"/>
      <c r="D101" s="42"/>
      <c r="E101" s="42"/>
      <c r="F101" s="43"/>
      <c r="G101" s="43"/>
      <c r="H101" s="43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7"/>
      <c r="Z101" s="3"/>
      <c r="AA101" s="653"/>
    </row>
    <row r="102" spans="1:27" ht="9.6" customHeight="1" x14ac:dyDescent="0.25">
      <c r="A102" s="50"/>
      <c r="B102" s="35"/>
      <c r="C102" s="35"/>
      <c r="D102" s="35"/>
      <c r="E102" s="35"/>
      <c r="F102" s="29"/>
      <c r="G102" s="29"/>
      <c r="H102" s="29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653"/>
    </row>
    <row r="103" spans="1:27" ht="10.199999999999999" customHeight="1" x14ac:dyDescent="0.25">
      <c r="A103" s="50"/>
      <c r="B103" s="698" t="s">
        <v>8</v>
      </c>
      <c r="C103" s="698"/>
      <c r="D103" s="698"/>
      <c r="E103" s="698"/>
      <c r="F103" s="698"/>
      <c r="G103" s="698"/>
      <c r="H103" s="698"/>
      <c r="I103" s="698"/>
      <c r="J103" s="698"/>
      <c r="K103" s="698"/>
      <c r="AA103" s="653"/>
    </row>
    <row r="104" spans="1:27" ht="10.199999999999999" customHeight="1" x14ac:dyDescent="0.25">
      <c r="A104" s="50"/>
      <c r="B104" s="698"/>
      <c r="C104" s="698"/>
      <c r="D104" s="698"/>
      <c r="E104" s="698"/>
      <c r="F104" s="698"/>
      <c r="G104" s="698"/>
      <c r="H104" s="698"/>
      <c r="I104" s="698"/>
      <c r="J104" s="698"/>
      <c r="K104" s="698"/>
      <c r="AA104" s="653"/>
    </row>
    <row r="105" spans="1:27" ht="10.199999999999999" customHeight="1" x14ac:dyDescent="0.25">
      <c r="A105" s="50"/>
      <c r="B105" s="617" t="s">
        <v>9</v>
      </c>
      <c r="C105" s="617"/>
      <c r="D105" s="617"/>
      <c r="E105" s="617"/>
      <c r="F105" s="617"/>
      <c r="G105" s="617"/>
      <c r="H105" s="617"/>
      <c r="I105" s="617"/>
      <c r="J105" s="617"/>
      <c r="K105" s="617"/>
      <c r="L105" s="503"/>
      <c r="M105" s="503"/>
      <c r="AA105" s="653"/>
    </row>
    <row r="106" spans="1:27" ht="10.199999999999999" customHeight="1" x14ac:dyDescent="0.25">
      <c r="A106" s="50"/>
      <c r="B106" s="503"/>
      <c r="C106" s="503"/>
      <c r="D106" s="503"/>
      <c r="E106" s="503"/>
      <c r="F106" s="503"/>
      <c r="G106" s="503"/>
      <c r="H106" s="503"/>
      <c r="I106" s="503"/>
      <c r="J106" s="503"/>
      <c r="K106" s="503"/>
      <c r="L106" s="503"/>
      <c r="M106" s="503"/>
      <c r="AA106" s="653"/>
    </row>
    <row r="107" spans="1:27" ht="10.199999999999999" customHeight="1" x14ac:dyDescent="0.25">
      <c r="A107" s="50"/>
      <c r="B107" s="68"/>
      <c r="C107" s="68"/>
      <c r="D107" s="68"/>
      <c r="E107" s="68"/>
      <c r="F107" s="69"/>
      <c r="G107" s="69"/>
      <c r="H107" s="6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653"/>
    </row>
    <row r="108" spans="1:27" ht="10.199999999999999" customHeight="1" x14ac:dyDescent="0.25">
      <c r="A108" s="50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653"/>
    </row>
    <row r="109" spans="1:27" ht="10.199999999999999" customHeight="1" x14ac:dyDescent="0.25">
      <c r="A109" s="50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653"/>
    </row>
    <row r="110" spans="1:27" ht="10.199999999999999" customHeight="1" x14ac:dyDescent="0.25">
      <c r="AA110" s="653"/>
    </row>
    <row r="111" spans="1:27" ht="10.199999999999999" customHeight="1" x14ac:dyDescent="0.25"/>
    <row r="112" spans="1:27" ht="10.199999999999999" customHeight="1" x14ac:dyDescent="0.25"/>
    <row r="113" ht="10.199999999999999" customHeight="1" x14ac:dyDescent="0.25"/>
    <row r="114" ht="10.199999999999999" customHeight="1" x14ac:dyDescent="0.25"/>
    <row r="115" ht="10.199999999999999" customHeight="1" x14ac:dyDescent="0.25"/>
    <row r="116" ht="10.199999999999999" customHeight="1" x14ac:dyDescent="0.25"/>
    <row r="117" ht="10.199999999999999" customHeight="1" x14ac:dyDescent="0.25"/>
    <row r="118" ht="10.199999999999999" customHeight="1" x14ac:dyDescent="0.25"/>
    <row r="119" ht="10.199999999999999" customHeight="1" x14ac:dyDescent="0.25"/>
    <row r="120" ht="10.199999999999999" customHeight="1" x14ac:dyDescent="0.25"/>
    <row r="121" ht="10.199999999999999" customHeight="1" x14ac:dyDescent="0.25"/>
    <row r="122" ht="10.199999999999999" customHeight="1" x14ac:dyDescent="0.25"/>
    <row r="123" ht="10.199999999999999" customHeight="1" x14ac:dyDescent="0.25"/>
    <row r="124" ht="10.199999999999999" customHeight="1" x14ac:dyDescent="0.25"/>
    <row r="125" ht="10.199999999999999" customHeight="1" x14ac:dyDescent="0.25"/>
    <row r="126" ht="10.199999999999999" customHeight="1" x14ac:dyDescent="0.25"/>
    <row r="127" ht="10.199999999999999" customHeight="1" x14ac:dyDescent="0.25"/>
    <row r="128" ht="10.199999999999999" customHeight="1" x14ac:dyDescent="0.25"/>
    <row r="129" ht="10.199999999999999" customHeight="1" x14ac:dyDescent="0.25"/>
    <row r="130" ht="10.199999999999999" customHeight="1" x14ac:dyDescent="0.25"/>
    <row r="131" ht="10.199999999999999" customHeight="1" x14ac:dyDescent="0.25"/>
    <row r="132" ht="10.199999999999999" customHeight="1" x14ac:dyDescent="0.25"/>
    <row r="133" ht="10.199999999999999" customHeight="1" x14ac:dyDescent="0.25"/>
    <row r="134" ht="10.199999999999999" customHeight="1" x14ac:dyDescent="0.25"/>
    <row r="135" ht="10.199999999999999" customHeight="1" x14ac:dyDescent="0.25"/>
    <row r="136" ht="10.199999999999999" customHeight="1" x14ac:dyDescent="0.25"/>
    <row r="137" ht="10.199999999999999" customHeight="1" x14ac:dyDescent="0.25"/>
    <row r="138" ht="10.199999999999999" customHeight="1" x14ac:dyDescent="0.25"/>
  </sheetData>
  <sheetProtection algorithmName="SHA-512" hashValue="XqLoC+ykHgFKH4+pLEyWvtJdM+z2e+pgKEpEZStFPAyJUdKk4WyscjDHCnKw6bnSMrA2AIShIk41cTFuc+WnqA==" saltValue="KDUoqD1EHFZe6q/7UziB9g==" spinCount="100000" sheet="1" selectLockedCells="1"/>
  <mergeCells count="138">
    <mergeCell ref="Q68:Y68"/>
    <mergeCell ref="P66:P67"/>
    <mergeCell ref="Q66:Y67"/>
    <mergeCell ref="B7:Z8"/>
    <mergeCell ref="B9:Z10"/>
    <mergeCell ref="B11:Z12"/>
    <mergeCell ref="B16:B17"/>
    <mergeCell ref="C16:K17"/>
    <mergeCell ref="P16:P17"/>
    <mergeCell ref="Q16:Y17"/>
    <mergeCell ref="B24:B25"/>
    <mergeCell ref="C24:K25"/>
    <mergeCell ref="P24:P25"/>
    <mergeCell ref="Q24:Y25"/>
    <mergeCell ref="B30:B31"/>
    <mergeCell ref="C30:K31"/>
    <mergeCell ref="P30:P31"/>
    <mergeCell ref="Q30:Y31"/>
    <mergeCell ref="B32:B33"/>
    <mergeCell ref="C32:K33"/>
    <mergeCell ref="P32:P33"/>
    <mergeCell ref="Q32:Y33"/>
    <mergeCell ref="B26:B27"/>
    <mergeCell ref="C26:K27"/>
    <mergeCell ref="P26:P27"/>
    <mergeCell ref="B2:C3"/>
    <mergeCell ref="E2:G3"/>
    <mergeCell ref="I2:S3"/>
    <mergeCell ref="V2:Y3"/>
    <mergeCell ref="B4:D4"/>
    <mergeCell ref="E4:G4"/>
    <mergeCell ref="I4:S4"/>
    <mergeCell ref="B22:B23"/>
    <mergeCell ref="C22:K23"/>
    <mergeCell ref="P22:P23"/>
    <mergeCell ref="Q22:Y23"/>
    <mergeCell ref="B18:B19"/>
    <mergeCell ref="C18:K19"/>
    <mergeCell ref="P18:P19"/>
    <mergeCell ref="Q18:Y19"/>
    <mergeCell ref="B20:B21"/>
    <mergeCell ref="C20:K21"/>
    <mergeCell ref="P20:P21"/>
    <mergeCell ref="Q20:Y21"/>
    <mergeCell ref="Q26:Y27"/>
    <mergeCell ref="W4:Y5"/>
    <mergeCell ref="B28:B29"/>
    <mergeCell ref="C28:K29"/>
    <mergeCell ref="P28:P29"/>
    <mergeCell ref="Q28:Y29"/>
    <mergeCell ref="B38:B39"/>
    <mergeCell ref="C38:K39"/>
    <mergeCell ref="P38:P39"/>
    <mergeCell ref="Q38:Y39"/>
    <mergeCell ref="B40:B41"/>
    <mergeCell ref="C40:K41"/>
    <mergeCell ref="P40:P41"/>
    <mergeCell ref="Q40:Y41"/>
    <mergeCell ref="B34:B35"/>
    <mergeCell ref="C34:K35"/>
    <mergeCell ref="P34:P35"/>
    <mergeCell ref="Q34:Y35"/>
    <mergeCell ref="B36:B37"/>
    <mergeCell ref="C36:K37"/>
    <mergeCell ref="P36:P37"/>
    <mergeCell ref="Q36:Y37"/>
    <mergeCell ref="B46:B47"/>
    <mergeCell ref="C46:K47"/>
    <mergeCell ref="P46:P47"/>
    <mergeCell ref="Q46:Y47"/>
    <mergeCell ref="B48:B49"/>
    <mergeCell ref="C48:K49"/>
    <mergeCell ref="P48:P49"/>
    <mergeCell ref="Q48:Y49"/>
    <mergeCell ref="B42:B43"/>
    <mergeCell ref="C42:K43"/>
    <mergeCell ref="P42:P43"/>
    <mergeCell ref="Q42:Y43"/>
    <mergeCell ref="B44:B45"/>
    <mergeCell ref="C44:K45"/>
    <mergeCell ref="P44:P45"/>
    <mergeCell ref="Q44:Y45"/>
    <mergeCell ref="B54:B55"/>
    <mergeCell ref="C54:K55"/>
    <mergeCell ref="P54:P55"/>
    <mergeCell ref="Q54:Y55"/>
    <mergeCell ref="B56:B57"/>
    <mergeCell ref="C56:K57"/>
    <mergeCell ref="P56:P57"/>
    <mergeCell ref="Q56:Y57"/>
    <mergeCell ref="B50:B51"/>
    <mergeCell ref="C50:K51"/>
    <mergeCell ref="P50:P51"/>
    <mergeCell ref="Q50:Y51"/>
    <mergeCell ref="B52:B53"/>
    <mergeCell ref="C52:K53"/>
    <mergeCell ref="P52:P53"/>
    <mergeCell ref="Q52:Y53"/>
    <mergeCell ref="B62:B63"/>
    <mergeCell ref="C62:K63"/>
    <mergeCell ref="P62:P63"/>
    <mergeCell ref="Q62:Y63"/>
    <mergeCell ref="B64:B65"/>
    <mergeCell ref="C64:K65"/>
    <mergeCell ref="P64:P65"/>
    <mergeCell ref="Q64:Y65"/>
    <mergeCell ref="B58:B59"/>
    <mergeCell ref="C58:K59"/>
    <mergeCell ref="P58:P59"/>
    <mergeCell ref="Q58:Y59"/>
    <mergeCell ref="B60:B61"/>
    <mergeCell ref="C60:K61"/>
    <mergeCell ref="P60:P61"/>
    <mergeCell ref="Q60:Y61"/>
    <mergeCell ref="AB78:AC78"/>
    <mergeCell ref="B85:G86"/>
    <mergeCell ref="J85:O86"/>
    <mergeCell ref="R85:W86"/>
    <mergeCell ref="B88:G88"/>
    <mergeCell ref="J88:O88"/>
    <mergeCell ref="R88:W88"/>
    <mergeCell ref="P70:W71"/>
    <mergeCell ref="X70:Y71"/>
    <mergeCell ref="B74:J75"/>
    <mergeCell ref="L74:V75"/>
    <mergeCell ref="B77:O78"/>
    <mergeCell ref="P77:Q78"/>
    <mergeCell ref="R77:V78"/>
    <mergeCell ref="AA1:AA110"/>
    <mergeCell ref="B103:K104"/>
    <mergeCell ref="B105:M106"/>
    <mergeCell ref="B92:F93"/>
    <mergeCell ref="B95:D96"/>
    <mergeCell ref="I95:N96"/>
    <mergeCell ref="B98:D99"/>
    <mergeCell ref="F95:H96"/>
    <mergeCell ref="F98:H99"/>
    <mergeCell ref="O95:Q96"/>
  </mergeCells>
  <pageMargins left="0.7" right="0.7" top="0.78740157499999996" bottom="0.78740157499999996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B9A7A-98F3-474A-B866-93A33EEFEAA9}">
  <sheetPr codeName="Tabelle36">
    <tabColor theme="3" tint="0.39997558519241921"/>
  </sheetPr>
  <dimension ref="A1:AL138"/>
  <sheetViews>
    <sheetView showGridLines="0" topLeftCell="A16" zoomScaleNormal="100" workbookViewId="0">
      <selection activeCell="C16" sqref="C16:K17"/>
    </sheetView>
  </sheetViews>
  <sheetFormatPr baseColWidth="10" defaultRowHeight="13.2" x14ac:dyDescent="0.25"/>
  <cols>
    <col min="1" max="1" width="4.6640625" customWidth="1"/>
    <col min="2" max="2" width="5.21875" customWidth="1"/>
    <col min="3" max="15" width="4.6640625" customWidth="1"/>
    <col min="16" max="16" width="5.5546875" customWidth="1"/>
    <col min="17" max="26" width="4.6640625" customWidth="1"/>
  </cols>
  <sheetData>
    <row r="1" spans="1:27" ht="10.199999999999999" customHeight="1" x14ac:dyDescent="0.25">
      <c r="A1" s="462"/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652" t="s">
        <v>466</v>
      </c>
    </row>
    <row r="2" spans="1:27" ht="10.199999999999999" customHeight="1" x14ac:dyDescent="0.25">
      <c r="A2" s="462"/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511</v>
      </c>
      <c r="W2" s="530"/>
      <c r="X2" s="530"/>
      <c r="Y2" s="530"/>
      <c r="Z2" s="462"/>
      <c r="AA2" s="653"/>
    </row>
    <row r="3" spans="1:27" ht="10.199999999999999" customHeight="1" x14ac:dyDescent="0.25">
      <c r="A3" s="462"/>
      <c r="B3" s="663"/>
      <c r="C3" s="664"/>
      <c r="D3" s="462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Z3" s="462"/>
      <c r="AA3" s="653"/>
    </row>
    <row r="4" spans="1:27" ht="10.199999999999999" customHeight="1" x14ac:dyDescent="0.25">
      <c r="A4" s="462"/>
      <c r="B4" s="677" t="s">
        <v>18</v>
      </c>
      <c r="C4" s="677"/>
      <c r="D4" s="677"/>
      <c r="E4" s="678" t="s">
        <v>43</v>
      </c>
      <c r="F4" s="679"/>
      <c r="G4" s="679"/>
      <c r="I4" s="680" t="s">
        <v>435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W4" s="732" t="s">
        <v>509</v>
      </c>
      <c r="X4" s="732"/>
      <c r="Y4" s="732"/>
      <c r="Z4" s="462"/>
      <c r="AA4" s="653"/>
    </row>
    <row r="5" spans="1:27" ht="10.199999999999999" customHeight="1" x14ac:dyDescent="0.25">
      <c r="A5" s="462"/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732"/>
      <c r="X5" s="732"/>
      <c r="Y5" s="732"/>
      <c r="Z5" s="462"/>
      <c r="AA5" s="653"/>
    </row>
    <row r="6" spans="1:27" ht="9.6" customHeight="1" x14ac:dyDescent="0.25">
      <c r="A6" s="462"/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653"/>
    </row>
    <row r="7" spans="1:27" ht="10.199999999999999" customHeight="1" x14ac:dyDescent="0.25">
      <c r="A7" s="462"/>
      <c r="B7" s="681" t="s">
        <v>467</v>
      </c>
      <c r="C7" s="682"/>
      <c r="D7" s="682"/>
      <c r="E7" s="682"/>
      <c r="F7" s="682"/>
      <c r="G7" s="682"/>
      <c r="H7" s="682"/>
      <c r="I7" s="682"/>
      <c r="J7" s="682"/>
      <c r="K7" s="682"/>
      <c r="L7" s="682"/>
      <c r="M7" s="682"/>
      <c r="N7" s="682"/>
      <c r="O7" s="682"/>
      <c r="P7" s="682"/>
      <c r="Q7" s="682"/>
      <c r="R7" s="682"/>
      <c r="S7" s="682"/>
      <c r="T7" s="682"/>
      <c r="U7" s="682"/>
      <c r="V7" s="682"/>
      <c r="W7" s="682"/>
      <c r="X7" s="682"/>
      <c r="Y7" s="682"/>
      <c r="Z7" s="682"/>
      <c r="AA7" s="653"/>
    </row>
    <row r="8" spans="1:27" ht="10.199999999999999" customHeight="1" x14ac:dyDescent="0.25">
      <c r="A8" s="462"/>
      <c r="B8" s="682"/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682"/>
      <c r="P8" s="682"/>
      <c r="Q8" s="682"/>
      <c r="R8" s="682"/>
      <c r="S8" s="682"/>
      <c r="T8" s="682"/>
      <c r="U8" s="682"/>
      <c r="V8" s="682"/>
      <c r="W8" s="682"/>
      <c r="X8" s="682"/>
      <c r="Y8" s="682"/>
      <c r="Z8" s="682"/>
      <c r="AA8" s="653"/>
    </row>
    <row r="9" spans="1:27" ht="10.199999999999999" customHeight="1" x14ac:dyDescent="0.25">
      <c r="A9" s="462"/>
      <c r="B9" s="683" t="s">
        <v>21</v>
      </c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683"/>
      <c r="AA9" s="653"/>
    </row>
    <row r="10" spans="1:27" ht="10.199999999999999" customHeight="1" x14ac:dyDescent="0.25">
      <c r="A10" s="462"/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53"/>
    </row>
    <row r="11" spans="1:27" ht="10.199999999999999" customHeight="1" x14ac:dyDescent="0.25">
      <c r="A11" s="462"/>
      <c r="B11" s="684" t="s">
        <v>19</v>
      </c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2"/>
      <c r="X11" s="512"/>
      <c r="Y11" s="512"/>
      <c r="Z11" s="512"/>
      <c r="AA11" s="653"/>
    </row>
    <row r="12" spans="1:27" ht="10.199999999999999" customHeight="1" x14ac:dyDescent="0.25">
      <c r="A12" s="462"/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  <c r="X12" s="512"/>
      <c r="Y12" s="512"/>
      <c r="Z12" s="512"/>
      <c r="AA12" s="653"/>
    </row>
    <row r="13" spans="1:27" ht="10.199999999999999" customHeight="1" x14ac:dyDescent="0.25">
      <c r="A13" s="462"/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653"/>
    </row>
    <row r="14" spans="1:27" ht="10.199999999999999" customHeight="1" x14ac:dyDescent="0.25">
      <c r="A14" s="462"/>
      <c r="B14" s="462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653"/>
    </row>
    <row r="15" spans="1:27" ht="10.199999999999999" customHeight="1" x14ac:dyDescent="0.25">
      <c r="A15" s="460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8"/>
      <c r="M15" s="460"/>
      <c r="N15" s="460"/>
      <c r="O15" s="460"/>
      <c r="P15" s="460"/>
      <c r="Q15" s="58"/>
      <c r="R15" s="460"/>
      <c r="S15" s="460"/>
      <c r="T15" s="460"/>
      <c r="U15" s="460"/>
      <c r="V15" s="460"/>
      <c r="W15" s="58"/>
      <c r="X15" s="460"/>
      <c r="Y15" s="460"/>
      <c r="Z15" s="58"/>
      <c r="AA15" s="653"/>
    </row>
    <row r="16" spans="1:27" ht="10.199999999999999" customHeight="1" x14ac:dyDescent="0.25">
      <c r="A16" s="460"/>
      <c r="B16" s="712">
        <v>102</v>
      </c>
      <c r="C16" s="714"/>
      <c r="D16" s="715"/>
      <c r="E16" s="715"/>
      <c r="F16" s="715"/>
      <c r="G16" s="715"/>
      <c r="H16" s="715"/>
      <c r="I16" s="715"/>
      <c r="J16" s="715"/>
      <c r="K16" s="716"/>
      <c r="L16" s="460"/>
      <c r="M16" s="460"/>
      <c r="N16" s="460"/>
      <c r="O16" s="460"/>
      <c r="P16" s="712">
        <v>127</v>
      </c>
      <c r="Q16" s="714"/>
      <c r="R16" s="715"/>
      <c r="S16" s="715"/>
      <c r="T16" s="715"/>
      <c r="U16" s="715"/>
      <c r="V16" s="715"/>
      <c r="W16" s="715"/>
      <c r="X16" s="715"/>
      <c r="Y16" s="716"/>
      <c r="Z16" s="460"/>
      <c r="AA16" s="653"/>
    </row>
    <row r="17" spans="1:29" ht="10.199999999999999" customHeight="1" x14ac:dyDescent="0.25">
      <c r="A17" s="462"/>
      <c r="B17" s="713"/>
      <c r="C17" s="717"/>
      <c r="D17" s="718"/>
      <c r="E17" s="718"/>
      <c r="F17" s="718"/>
      <c r="G17" s="718"/>
      <c r="H17" s="718"/>
      <c r="I17" s="718"/>
      <c r="J17" s="718"/>
      <c r="K17" s="719"/>
      <c r="L17" s="460"/>
      <c r="M17" s="460"/>
      <c r="N17" s="460"/>
      <c r="O17" s="460"/>
      <c r="P17" s="713"/>
      <c r="Q17" s="717"/>
      <c r="R17" s="718"/>
      <c r="S17" s="718"/>
      <c r="T17" s="718"/>
      <c r="U17" s="718"/>
      <c r="V17" s="718"/>
      <c r="W17" s="718"/>
      <c r="X17" s="718"/>
      <c r="Y17" s="719"/>
      <c r="Z17" s="460"/>
      <c r="AA17" s="653"/>
    </row>
    <row r="18" spans="1:29" ht="10.199999999999999" customHeight="1" x14ac:dyDescent="0.25">
      <c r="A18" s="59"/>
      <c r="B18" s="712">
        <v>103</v>
      </c>
      <c r="C18" s="714"/>
      <c r="D18" s="715"/>
      <c r="E18" s="715"/>
      <c r="F18" s="715"/>
      <c r="G18" s="715"/>
      <c r="H18" s="715"/>
      <c r="I18" s="715"/>
      <c r="J18" s="715"/>
      <c r="K18" s="716"/>
      <c r="L18" s="460"/>
      <c r="M18" s="460"/>
      <c r="N18" s="460"/>
      <c r="O18" s="460"/>
      <c r="P18" s="712">
        <v>128</v>
      </c>
      <c r="Q18" s="714"/>
      <c r="R18" s="715"/>
      <c r="S18" s="715"/>
      <c r="T18" s="715"/>
      <c r="U18" s="715"/>
      <c r="V18" s="715"/>
      <c r="W18" s="715"/>
      <c r="X18" s="715"/>
      <c r="Y18" s="716"/>
      <c r="Z18" s="460"/>
      <c r="AA18" s="653"/>
    </row>
    <row r="19" spans="1:29" ht="10.199999999999999" customHeight="1" x14ac:dyDescent="0.25">
      <c r="A19" s="59"/>
      <c r="B19" s="713"/>
      <c r="C19" s="717"/>
      <c r="D19" s="718"/>
      <c r="E19" s="718"/>
      <c r="F19" s="718"/>
      <c r="G19" s="718"/>
      <c r="H19" s="718"/>
      <c r="I19" s="718"/>
      <c r="J19" s="718"/>
      <c r="K19" s="719"/>
      <c r="L19" s="460"/>
      <c r="M19" s="460"/>
      <c r="N19" s="460"/>
      <c r="O19" s="460"/>
      <c r="P19" s="713"/>
      <c r="Q19" s="717"/>
      <c r="R19" s="718"/>
      <c r="S19" s="718"/>
      <c r="T19" s="718"/>
      <c r="U19" s="718"/>
      <c r="V19" s="718"/>
      <c r="W19" s="718"/>
      <c r="X19" s="718"/>
      <c r="Y19" s="719"/>
      <c r="Z19" s="460"/>
      <c r="AA19" s="653"/>
    </row>
    <row r="20" spans="1:29" ht="10.199999999999999" customHeight="1" x14ac:dyDescent="0.25">
      <c r="A20" s="59"/>
      <c r="B20" s="712">
        <v>104</v>
      </c>
      <c r="C20" s="714"/>
      <c r="D20" s="715"/>
      <c r="E20" s="715"/>
      <c r="F20" s="715"/>
      <c r="G20" s="715"/>
      <c r="H20" s="715"/>
      <c r="I20" s="715"/>
      <c r="J20" s="715"/>
      <c r="K20" s="716"/>
      <c r="L20" s="460"/>
      <c r="M20" s="460"/>
      <c r="N20" s="460"/>
      <c r="O20" s="460"/>
      <c r="P20" s="712">
        <v>129</v>
      </c>
      <c r="Q20" s="714"/>
      <c r="R20" s="715"/>
      <c r="S20" s="715"/>
      <c r="T20" s="715"/>
      <c r="U20" s="715"/>
      <c r="V20" s="715"/>
      <c r="W20" s="715"/>
      <c r="X20" s="715"/>
      <c r="Y20" s="716"/>
      <c r="Z20" s="460"/>
      <c r="AA20" s="653"/>
    </row>
    <row r="21" spans="1:29" ht="10.199999999999999" customHeight="1" x14ac:dyDescent="0.25">
      <c r="A21" s="59"/>
      <c r="B21" s="713"/>
      <c r="C21" s="717"/>
      <c r="D21" s="718"/>
      <c r="E21" s="718"/>
      <c r="F21" s="718"/>
      <c r="G21" s="718"/>
      <c r="H21" s="718"/>
      <c r="I21" s="718"/>
      <c r="J21" s="718"/>
      <c r="K21" s="719"/>
      <c r="L21" s="460"/>
      <c r="M21" s="460"/>
      <c r="N21" s="460"/>
      <c r="O21" s="460"/>
      <c r="P21" s="713"/>
      <c r="Q21" s="717"/>
      <c r="R21" s="718"/>
      <c r="S21" s="718"/>
      <c r="T21" s="718"/>
      <c r="U21" s="718"/>
      <c r="V21" s="718"/>
      <c r="W21" s="718"/>
      <c r="X21" s="718"/>
      <c r="Y21" s="719"/>
      <c r="Z21" s="460"/>
      <c r="AA21" s="653"/>
    </row>
    <row r="22" spans="1:29" ht="10.199999999999999" customHeight="1" x14ac:dyDescent="0.25">
      <c r="A22" s="59"/>
      <c r="B22" s="712">
        <v>105</v>
      </c>
      <c r="C22" s="714"/>
      <c r="D22" s="715"/>
      <c r="E22" s="715"/>
      <c r="F22" s="715"/>
      <c r="G22" s="715"/>
      <c r="H22" s="715"/>
      <c r="I22" s="715"/>
      <c r="J22" s="715"/>
      <c r="K22" s="716"/>
      <c r="L22" s="460"/>
      <c r="M22" s="460"/>
      <c r="N22" s="460"/>
      <c r="O22" s="460"/>
      <c r="P22" s="712">
        <v>130</v>
      </c>
      <c r="Q22" s="714"/>
      <c r="R22" s="715"/>
      <c r="S22" s="715"/>
      <c r="T22" s="715"/>
      <c r="U22" s="715"/>
      <c r="V22" s="715"/>
      <c r="W22" s="715"/>
      <c r="X22" s="715"/>
      <c r="Y22" s="716"/>
      <c r="Z22" s="460"/>
      <c r="AA22" s="653"/>
    </row>
    <row r="23" spans="1:29" ht="10.199999999999999" customHeight="1" x14ac:dyDescent="0.25">
      <c r="A23" s="59"/>
      <c r="B23" s="713"/>
      <c r="C23" s="717"/>
      <c r="D23" s="718"/>
      <c r="E23" s="718"/>
      <c r="F23" s="718"/>
      <c r="G23" s="718"/>
      <c r="H23" s="718"/>
      <c r="I23" s="718"/>
      <c r="J23" s="718"/>
      <c r="K23" s="719"/>
      <c r="L23" s="460"/>
      <c r="M23" s="460"/>
      <c r="N23" s="460"/>
      <c r="O23" s="460"/>
      <c r="P23" s="713"/>
      <c r="Q23" s="717"/>
      <c r="R23" s="718"/>
      <c r="S23" s="718"/>
      <c r="T23" s="718"/>
      <c r="U23" s="718"/>
      <c r="V23" s="718"/>
      <c r="W23" s="718"/>
      <c r="X23" s="718"/>
      <c r="Y23" s="719"/>
      <c r="Z23" s="460"/>
      <c r="AA23" s="653"/>
    </row>
    <row r="24" spans="1:29" ht="10.199999999999999" customHeight="1" x14ac:dyDescent="0.25">
      <c r="A24" s="59"/>
      <c r="B24" s="712">
        <v>106</v>
      </c>
      <c r="C24" s="714"/>
      <c r="D24" s="715"/>
      <c r="E24" s="715"/>
      <c r="F24" s="715"/>
      <c r="G24" s="715"/>
      <c r="H24" s="715"/>
      <c r="I24" s="715"/>
      <c r="J24" s="715"/>
      <c r="K24" s="716"/>
      <c r="L24" s="460"/>
      <c r="M24" s="460"/>
      <c r="N24" s="460"/>
      <c r="O24" s="460"/>
      <c r="P24" s="712">
        <v>131</v>
      </c>
      <c r="Q24" s="714"/>
      <c r="R24" s="715"/>
      <c r="S24" s="715"/>
      <c r="T24" s="715"/>
      <c r="U24" s="715"/>
      <c r="V24" s="715"/>
      <c r="W24" s="715"/>
      <c r="X24" s="715"/>
      <c r="Y24" s="716"/>
      <c r="Z24" s="460"/>
      <c r="AA24" s="653"/>
    </row>
    <row r="25" spans="1:29" ht="10.199999999999999" customHeight="1" x14ac:dyDescent="0.25">
      <c r="A25" s="59"/>
      <c r="B25" s="713"/>
      <c r="C25" s="717"/>
      <c r="D25" s="718"/>
      <c r="E25" s="718"/>
      <c r="F25" s="718"/>
      <c r="G25" s="718"/>
      <c r="H25" s="718"/>
      <c r="I25" s="718"/>
      <c r="J25" s="718"/>
      <c r="K25" s="719"/>
      <c r="L25" s="460"/>
      <c r="M25" s="460"/>
      <c r="N25" s="460"/>
      <c r="O25" s="460"/>
      <c r="P25" s="713"/>
      <c r="Q25" s="717"/>
      <c r="R25" s="718"/>
      <c r="S25" s="718"/>
      <c r="T25" s="718"/>
      <c r="U25" s="718"/>
      <c r="V25" s="718"/>
      <c r="W25" s="718"/>
      <c r="X25" s="718"/>
      <c r="Y25" s="719"/>
      <c r="Z25" s="460"/>
      <c r="AA25" s="653"/>
    </row>
    <row r="26" spans="1:29" ht="10.199999999999999" customHeight="1" x14ac:dyDescent="0.25">
      <c r="A26" s="59"/>
      <c r="B26" s="712">
        <v>107</v>
      </c>
      <c r="C26" s="714"/>
      <c r="D26" s="715"/>
      <c r="E26" s="715"/>
      <c r="F26" s="715"/>
      <c r="G26" s="715"/>
      <c r="H26" s="715"/>
      <c r="I26" s="715"/>
      <c r="J26" s="715"/>
      <c r="K26" s="716"/>
      <c r="L26" s="460"/>
      <c r="M26" s="460"/>
      <c r="N26" s="460"/>
      <c r="O26" s="460"/>
      <c r="P26" s="712">
        <v>132</v>
      </c>
      <c r="Q26" s="714"/>
      <c r="R26" s="715"/>
      <c r="S26" s="715"/>
      <c r="T26" s="715"/>
      <c r="U26" s="715"/>
      <c r="V26" s="715"/>
      <c r="W26" s="715"/>
      <c r="X26" s="715"/>
      <c r="Y26" s="716"/>
      <c r="Z26" s="460"/>
      <c r="AA26" s="653"/>
    </row>
    <row r="27" spans="1:29" ht="10.199999999999999" customHeight="1" x14ac:dyDescent="0.25">
      <c r="A27" s="59"/>
      <c r="B27" s="713"/>
      <c r="C27" s="717"/>
      <c r="D27" s="718"/>
      <c r="E27" s="718"/>
      <c r="F27" s="718"/>
      <c r="G27" s="718"/>
      <c r="H27" s="718"/>
      <c r="I27" s="718"/>
      <c r="J27" s="718"/>
      <c r="K27" s="719"/>
      <c r="L27" s="460"/>
      <c r="M27" s="460"/>
      <c r="N27" s="460"/>
      <c r="O27" s="460"/>
      <c r="P27" s="713"/>
      <c r="Q27" s="717"/>
      <c r="R27" s="718"/>
      <c r="S27" s="718"/>
      <c r="T27" s="718"/>
      <c r="U27" s="718"/>
      <c r="V27" s="718"/>
      <c r="W27" s="718"/>
      <c r="X27" s="718"/>
      <c r="Y27" s="719"/>
      <c r="Z27" s="460"/>
      <c r="AA27" s="653"/>
    </row>
    <row r="28" spans="1:29" ht="10.199999999999999" customHeight="1" x14ac:dyDescent="0.25">
      <c r="A28" s="59"/>
      <c r="B28" s="712">
        <v>108</v>
      </c>
      <c r="C28" s="714"/>
      <c r="D28" s="715"/>
      <c r="E28" s="715"/>
      <c r="F28" s="715"/>
      <c r="G28" s="715"/>
      <c r="H28" s="715"/>
      <c r="I28" s="715"/>
      <c r="J28" s="715"/>
      <c r="K28" s="716"/>
      <c r="L28" s="460"/>
      <c r="M28" s="460"/>
      <c r="N28" s="460"/>
      <c r="O28" s="460"/>
      <c r="P28" s="712">
        <v>133</v>
      </c>
      <c r="Q28" s="714"/>
      <c r="R28" s="715"/>
      <c r="S28" s="715"/>
      <c r="T28" s="715"/>
      <c r="U28" s="715"/>
      <c r="V28" s="715"/>
      <c r="W28" s="715"/>
      <c r="X28" s="715"/>
      <c r="Y28" s="716"/>
      <c r="Z28" s="460"/>
      <c r="AA28" s="653"/>
      <c r="AB28" s="463"/>
      <c r="AC28" s="463"/>
    </row>
    <row r="29" spans="1:29" ht="10.199999999999999" customHeight="1" x14ac:dyDescent="0.25">
      <c r="A29" s="59"/>
      <c r="B29" s="713"/>
      <c r="C29" s="717"/>
      <c r="D29" s="718"/>
      <c r="E29" s="718"/>
      <c r="F29" s="718"/>
      <c r="G29" s="718"/>
      <c r="H29" s="718"/>
      <c r="I29" s="718"/>
      <c r="J29" s="718"/>
      <c r="K29" s="719"/>
      <c r="L29" s="460"/>
      <c r="M29" s="460"/>
      <c r="N29" s="460"/>
      <c r="O29" s="460"/>
      <c r="P29" s="713"/>
      <c r="Q29" s="717"/>
      <c r="R29" s="718"/>
      <c r="S29" s="718"/>
      <c r="T29" s="718"/>
      <c r="U29" s="718"/>
      <c r="V29" s="718"/>
      <c r="W29" s="718"/>
      <c r="X29" s="718"/>
      <c r="Y29" s="719"/>
      <c r="Z29" s="460"/>
      <c r="AA29" s="653"/>
    </row>
    <row r="30" spans="1:29" ht="10.199999999999999" customHeight="1" x14ac:dyDescent="0.25">
      <c r="A30" s="59"/>
      <c r="B30" s="712">
        <v>109</v>
      </c>
      <c r="C30" s="714"/>
      <c r="D30" s="715"/>
      <c r="E30" s="715"/>
      <c r="F30" s="715"/>
      <c r="G30" s="715"/>
      <c r="H30" s="715"/>
      <c r="I30" s="715"/>
      <c r="J30" s="715"/>
      <c r="K30" s="716"/>
      <c r="L30" s="460"/>
      <c r="M30" s="460"/>
      <c r="N30" s="460"/>
      <c r="O30" s="460"/>
      <c r="P30" s="712">
        <v>134</v>
      </c>
      <c r="Q30" s="714"/>
      <c r="R30" s="715"/>
      <c r="S30" s="715"/>
      <c r="T30" s="715"/>
      <c r="U30" s="715"/>
      <c r="V30" s="715"/>
      <c r="W30" s="715"/>
      <c r="X30" s="715"/>
      <c r="Y30" s="716"/>
      <c r="Z30" s="460"/>
      <c r="AA30" s="653"/>
    </row>
    <row r="31" spans="1:29" ht="10.199999999999999" customHeight="1" x14ac:dyDescent="0.25">
      <c r="A31" s="59"/>
      <c r="B31" s="713"/>
      <c r="C31" s="717"/>
      <c r="D31" s="718"/>
      <c r="E31" s="718"/>
      <c r="F31" s="718"/>
      <c r="G31" s="718"/>
      <c r="H31" s="718"/>
      <c r="I31" s="718"/>
      <c r="J31" s="718"/>
      <c r="K31" s="719"/>
      <c r="L31" s="460"/>
      <c r="M31" s="460"/>
      <c r="N31" s="460"/>
      <c r="O31" s="460"/>
      <c r="P31" s="713"/>
      <c r="Q31" s="717"/>
      <c r="R31" s="718"/>
      <c r="S31" s="718"/>
      <c r="T31" s="718"/>
      <c r="U31" s="718"/>
      <c r="V31" s="718"/>
      <c r="W31" s="718"/>
      <c r="X31" s="718"/>
      <c r="Y31" s="719"/>
      <c r="Z31" s="460"/>
      <c r="AA31" s="653"/>
    </row>
    <row r="32" spans="1:29" ht="10.199999999999999" customHeight="1" x14ac:dyDescent="0.25">
      <c r="A32" s="59"/>
      <c r="B32" s="712">
        <v>110</v>
      </c>
      <c r="C32" s="714"/>
      <c r="D32" s="715"/>
      <c r="E32" s="715"/>
      <c r="F32" s="715"/>
      <c r="G32" s="715"/>
      <c r="H32" s="715"/>
      <c r="I32" s="715"/>
      <c r="J32" s="715"/>
      <c r="K32" s="716"/>
      <c r="L32" s="460"/>
      <c r="M32" s="460"/>
      <c r="N32" s="460"/>
      <c r="O32" s="460"/>
      <c r="P32" s="712">
        <v>135</v>
      </c>
      <c r="Q32" s="714"/>
      <c r="R32" s="715"/>
      <c r="S32" s="715"/>
      <c r="T32" s="715"/>
      <c r="U32" s="715"/>
      <c r="V32" s="715"/>
      <c r="W32" s="715"/>
      <c r="X32" s="715"/>
      <c r="Y32" s="716"/>
      <c r="Z32" s="460"/>
      <c r="AA32" s="653"/>
    </row>
    <row r="33" spans="1:27" ht="10.199999999999999" customHeight="1" x14ac:dyDescent="0.25">
      <c r="A33" s="59"/>
      <c r="B33" s="713"/>
      <c r="C33" s="717"/>
      <c r="D33" s="718"/>
      <c r="E33" s="718"/>
      <c r="F33" s="718"/>
      <c r="G33" s="718"/>
      <c r="H33" s="718"/>
      <c r="I33" s="718"/>
      <c r="J33" s="718"/>
      <c r="K33" s="719"/>
      <c r="L33" s="460"/>
      <c r="M33" s="460"/>
      <c r="N33" s="460"/>
      <c r="O33" s="460"/>
      <c r="P33" s="713"/>
      <c r="Q33" s="717"/>
      <c r="R33" s="718"/>
      <c r="S33" s="718"/>
      <c r="T33" s="718"/>
      <c r="U33" s="718"/>
      <c r="V33" s="718"/>
      <c r="W33" s="718"/>
      <c r="X33" s="718"/>
      <c r="Y33" s="719"/>
      <c r="Z33" s="460"/>
      <c r="AA33" s="653"/>
    </row>
    <row r="34" spans="1:27" ht="10.199999999999999" customHeight="1" x14ac:dyDescent="0.25">
      <c r="A34" s="59"/>
      <c r="B34" s="712">
        <v>111</v>
      </c>
      <c r="C34" s="714"/>
      <c r="D34" s="715"/>
      <c r="E34" s="715"/>
      <c r="F34" s="715"/>
      <c r="G34" s="715"/>
      <c r="H34" s="715"/>
      <c r="I34" s="715"/>
      <c r="J34" s="715"/>
      <c r="K34" s="716"/>
      <c r="L34" s="460"/>
      <c r="M34" s="460"/>
      <c r="N34" s="460"/>
      <c r="O34" s="460"/>
      <c r="P34" s="712">
        <v>136</v>
      </c>
      <c r="Q34" s="714"/>
      <c r="R34" s="715"/>
      <c r="S34" s="715"/>
      <c r="T34" s="715"/>
      <c r="U34" s="715"/>
      <c r="V34" s="715"/>
      <c r="W34" s="715"/>
      <c r="X34" s="715"/>
      <c r="Y34" s="716"/>
      <c r="Z34" s="460"/>
      <c r="AA34" s="653"/>
    </row>
    <row r="35" spans="1:27" ht="10.199999999999999" customHeight="1" x14ac:dyDescent="0.25">
      <c r="A35" s="59"/>
      <c r="B35" s="713"/>
      <c r="C35" s="717"/>
      <c r="D35" s="718"/>
      <c r="E35" s="718"/>
      <c r="F35" s="718"/>
      <c r="G35" s="718"/>
      <c r="H35" s="718"/>
      <c r="I35" s="718"/>
      <c r="J35" s="718"/>
      <c r="K35" s="719"/>
      <c r="L35" s="460"/>
      <c r="M35" s="460"/>
      <c r="N35" s="460"/>
      <c r="O35" s="460"/>
      <c r="P35" s="713"/>
      <c r="Q35" s="717"/>
      <c r="R35" s="718"/>
      <c r="S35" s="718"/>
      <c r="T35" s="718"/>
      <c r="U35" s="718"/>
      <c r="V35" s="718"/>
      <c r="W35" s="718"/>
      <c r="X35" s="718"/>
      <c r="Y35" s="719"/>
      <c r="Z35" s="460"/>
      <c r="AA35" s="653"/>
    </row>
    <row r="36" spans="1:27" ht="10.199999999999999" customHeight="1" x14ac:dyDescent="0.25">
      <c r="A36" s="59"/>
      <c r="B36" s="712">
        <v>112</v>
      </c>
      <c r="C36" s="714"/>
      <c r="D36" s="715"/>
      <c r="E36" s="715"/>
      <c r="F36" s="715"/>
      <c r="G36" s="715"/>
      <c r="H36" s="715"/>
      <c r="I36" s="715"/>
      <c r="J36" s="715"/>
      <c r="K36" s="716"/>
      <c r="L36" s="460"/>
      <c r="M36" s="460"/>
      <c r="N36" s="460"/>
      <c r="O36" s="460"/>
      <c r="P36" s="712">
        <v>137</v>
      </c>
      <c r="Q36" s="714"/>
      <c r="R36" s="715"/>
      <c r="S36" s="715"/>
      <c r="T36" s="715"/>
      <c r="U36" s="715"/>
      <c r="V36" s="715"/>
      <c r="W36" s="715"/>
      <c r="X36" s="715"/>
      <c r="Y36" s="716"/>
      <c r="Z36" s="460"/>
      <c r="AA36" s="653"/>
    </row>
    <row r="37" spans="1:27" ht="10.199999999999999" customHeight="1" x14ac:dyDescent="0.25">
      <c r="A37" s="59"/>
      <c r="B37" s="713"/>
      <c r="C37" s="717"/>
      <c r="D37" s="718"/>
      <c r="E37" s="718"/>
      <c r="F37" s="718"/>
      <c r="G37" s="718"/>
      <c r="H37" s="718"/>
      <c r="I37" s="718"/>
      <c r="J37" s="718"/>
      <c r="K37" s="719"/>
      <c r="L37" s="460"/>
      <c r="M37" s="460"/>
      <c r="N37" s="460"/>
      <c r="O37" s="460"/>
      <c r="P37" s="713"/>
      <c r="Q37" s="717"/>
      <c r="R37" s="718"/>
      <c r="S37" s="718"/>
      <c r="T37" s="718"/>
      <c r="U37" s="718"/>
      <c r="V37" s="718"/>
      <c r="W37" s="718"/>
      <c r="X37" s="718"/>
      <c r="Y37" s="719"/>
      <c r="Z37" s="460"/>
      <c r="AA37" s="653"/>
    </row>
    <row r="38" spans="1:27" ht="10.199999999999999" customHeight="1" x14ac:dyDescent="0.25">
      <c r="A38" s="59"/>
      <c r="B38" s="712">
        <v>113</v>
      </c>
      <c r="C38" s="714"/>
      <c r="D38" s="715"/>
      <c r="E38" s="715"/>
      <c r="F38" s="715"/>
      <c r="G38" s="715"/>
      <c r="H38" s="715"/>
      <c r="I38" s="715"/>
      <c r="J38" s="715"/>
      <c r="K38" s="716"/>
      <c r="L38" s="460"/>
      <c r="M38" s="460"/>
      <c r="N38" s="460"/>
      <c r="O38" s="460"/>
      <c r="P38" s="712">
        <v>138</v>
      </c>
      <c r="Q38" s="714"/>
      <c r="R38" s="715"/>
      <c r="S38" s="715"/>
      <c r="T38" s="715"/>
      <c r="U38" s="715"/>
      <c r="V38" s="715"/>
      <c r="W38" s="715"/>
      <c r="X38" s="715"/>
      <c r="Y38" s="716"/>
      <c r="Z38" s="460"/>
      <c r="AA38" s="653"/>
    </row>
    <row r="39" spans="1:27" ht="10.199999999999999" customHeight="1" x14ac:dyDescent="0.25">
      <c r="A39" s="59"/>
      <c r="B39" s="713"/>
      <c r="C39" s="717"/>
      <c r="D39" s="718"/>
      <c r="E39" s="718"/>
      <c r="F39" s="718"/>
      <c r="G39" s="718"/>
      <c r="H39" s="718"/>
      <c r="I39" s="718"/>
      <c r="J39" s="718"/>
      <c r="K39" s="719"/>
      <c r="L39" s="460"/>
      <c r="M39" s="460"/>
      <c r="N39" s="460"/>
      <c r="O39" s="460"/>
      <c r="P39" s="713"/>
      <c r="Q39" s="717"/>
      <c r="R39" s="718"/>
      <c r="S39" s="718"/>
      <c r="T39" s="718"/>
      <c r="U39" s="718"/>
      <c r="V39" s="718"/>
      <c r="W39" s="718"/>
      <c r="X39" s="718"/>
      <c r="Y39" s="719"/>
      <c r="Z39" s="460"/>
      <c r="AA39" s="653"/>
    </row>
    <row r="40" spans="1:27" ht="10.199999999999999" customHeight="1" x14ac:dyDescent="0.25">
      <c r="A40" s="59"/>
      <c r="B40" s="712">
        <v>114</v>
      </c>
      <c r="C40" s="714"/>
      <c r="D40" s="715"/>
      <c r="E40" s="715"/>
      <c r="F40" s="715"/>
      <c r="G40" s="715"/>
      <c r="H40" s="715"/>
      <c r="I40" s="715"/>
      <c r="J40" s="715"/>
      <c r="K40" s="716"/>
      <c r="L40" s="460"/>
      <c r="M40" s="460"/>
      <c r="N40" s="460"/>
      <c r="O40" s="460"/>
      <c r="P40" s="712">
        <v>139</v>
      </c>
      <c r="Q40" s="714"/>
      <c r="R40" s="715"/>
      <c r="S40" s="715"/>
      <c r="T40" s="715"/>
      <c r="U40" s="715"/>
      <c r="V40" s="715"/>
      <c r="W40" s="715"/>
      <c r="X40" s="715"/>
      <c r="Y40" s="716"/>
      <c r="Z40" s="460"/>
      <c r="AA40" s="653"/>
    </row>
    <row r="41" spans="1:27" ht="10.199999999999999" customHeight="1" x14ac:dyDescent="0.25">
      <c r="A41" s="59"/>
      <c r="B41" s="713"/>
      <c r="C41" s="717"/>
      <c r="D41" s="718"/>
      <c r="E41" s="718"/>
      <c r="F41" s="718"/>
      <c r="G41" s="718"/>
      <c r="H41" s="718"/>
      <c r="I41" s="718"/>
      <c r="J41" s="718"/>
      <c r="K41" s="719"/>
      <c r="L41" s="460"/>
      <c r="M41" s="460"/>
      <c r="N41" s="460"/>
      <c r="O41" s="460"/>
      <c r="P41" s="713"/>
      <c r="Q41" s="717"/>
      <c r="R41" s="718"/>
      <c r="S41" s="718"/>
      <c r="T41" s="718"/>
      <c r="U41" s="718"/>
      <c r="V41" s="718"/>
      <c r="W41" s="718"/>
      <c r="X41" s="718"/>
      <c r="Y41" s="719"/>
      <c r="Z41" s="460"/>
      <c r="AA41" s="653"/>
    </row>
    <row r="42" spans="1:27" ht="10.199999999999999" customHeight="1" x14ac:dyDescent="0.25">
      <c r="A42" s="59"/>
      <c r="B42" s="712">
        <v>115</v>
      </c>
      <c r="C42" s="714"/>
      <c r="D42" s="715"/>
      <c r="E42" s="715"/>
      <c r="F42" s="715"/>
      <c r="G42" s="715"/>
      <c r="H42" s="715"/>
      <c r="I42" s="715"/>
      <c r="J42" s="715"/>
      <c r="K42" s="716"/>
      <c r="L42" s="460"/>
      <c r="M42" s="460"/>
      <c r="N42" s="460"/>
      <c r="O42" s="460"/>
      <c r="P42" s="712">
        <v>140</v>
      </c>
      <c r="Q42" s="714"/>
      <c r="R42" s="715"/>
      <c r="S42" s="715"/>
      <c r="T42" s="715"/>
      <c r="U42" s="715"/>
      <c r="V42" s="715"/>
      <c r="W42" s="715"/>
      <c r="X42" s="715"/>
      <c r="Y42" s="716"/>
      <c r="Z42" s="460"/>
      <c r="AA42" s="653"/>
    </row>
    <row r="43" spans="1:27" ht="10.199999999999999" customHeight="1" x14ac:dyDescent="0.25">
      <c r="A43" s="59"/>
      <c r="B43" s="713"/>
      <c r="C43" s="717"/>
      <c r="D43" s="718"/>
      <c r="E43" s="718"/>
      <c r="F43" s="718"/>
      <c r="G43" s="718"/>
      <c r="H43" s="718"/>
      <c r="I43" s="718"/>
      <c r="J43" s="718"/>
      <c r="K43" s="719"/>
      <c r="L43" s="460"/>
      <c r="M43" s="460"/>
      <c r="N43" s="460"/>
      <c r="O43" s="460"/>
      <c r="P43" s="713"/>
      <c r="Q43" s="717"/>
      <c r="R43" s="718"/>
      <c r="S43" s="718"/>
      <c r="T43" s="718"/>
      <c r="U43" s="718"/>
      <c r="V43" s="718"/>
      <c r="W43" s="718"/>
      <c r="X43" s="718"/>
      <c r="Y43" s="719"/>
      <c r="Z43" s="460"/>
      <c r="AA43" s="653"/>
    </row>
    <row r="44" spans="1:27" ht="10.199999999999999" customHeight="1" x14ac:dyDescent="0.25">
      <c r="A44" s="59"/>
      <c r="B44" s="712">
        <v>116</v>
      </c>
      <c r="C44" s="714"/>
      <c r="D44" s="715"/>
      <c r="E44" s="715"/>
      <c r="F44" s="715"/>
      <c r="G44" s="715"/>
      <c r="H44" s="715"/>
      <c r="I44" s="715"/>
      <c r="J44" s="715"/>
      <c r="K44" s="716"/>
      <c r="L44" s="460"/>
      <c r="M44" s="460"/>
      <c r="N44" s="460"/>
      <c r="O44" s="460"/>
      <c r="P44" s="712">
        <v>141</v>
      </c>
      <c r="Q44" s="714"/>
      <c r="R44" s="715"/>
      <c r="S44" s="715"/>
      <c r="T44" s="715"/>
      <c r="U44" s="715"/>
      <c r="V44" s="715"/>
      <c r="W44" s="715"/>
      <c r="X44" s="715"/>
      <c r="Y44" s="716"/>
      <c r="Z44" s="460"/>
      <c r="AA44" s="653"/>
    </row>
    <row r="45" spans="1:27" ht="10.199999999999999" customHeight="1" x14ac:dyDescent="0.25">
      <c r="A45" s="59"/>
      <c r="B45" s="713"/>
      <c r="C45" s="717"/>
      <c r="D45" s="718"/>
      <c r="E45" s="718"/>
      <c r="F45" s="718"/>
      <c r="G45" s="718"/>
      <c r="H45" s="718"/>
      <c r="I45" s="718"/>
      <c r="J45" s="718"/>
      <c r="K45" s="719"/>
      <c r="L45" s="460"/>
      <c r="M45" s="460"/>
      <c r="N45" s="460"/>
      <c r="O45" s="460"/>
      <c r="P45" s="713"/>
      <c r="Q45" s="717"/>
      <c r="R45" s="718"/>
      <c r="S45" s="718"/>
      <c r="T45" s="718"/>
      <c r="U45" s="718"/>
      <c r="V45" s="718"/>
      <c r="W45" s="718"/>
      <c r="X45" s="718"/>
      <c r="Y45" s="719"/>
      <c r="Z45" s="460"/>
      <c r="AA45" s="653"/>
    </row>
    <row r="46" spans="1:27" ht="10.199999999999999" customHeight="1" x14ac:dyDescent="0.25">
      <c r="A46" s="59"/>
      <c r="B46" s="712">
        <v>117</v>
      </c>
      <c r="C46" s="714"/>
      <c r="D46" s="715"/>
      <c r="E46" s="715"/>
      <c r="F46" s="715"/>
      <c r="G46" s="715"/>
      <c r="H46" s="715"/>
      <c r="I46" s="715"/>
      <c r="J46" s="715"/>
      <c r="K46" s="716"/>
      <c r="L46" s="460"/>
      <c r="M46" s="460"/>
      <c r="N46" s="460"/>
      <c r="O46" s="460"/>
      <c r="P46" s="712">
        <v>142</v>
      </c>
      <c r="Q46" s="714"/>
      <c r="R46" s="715"/>
      <c r="S46" s="715"/>
      <c r="T46" s="715"/>
      <c r="U46" s="715"/>
      <c r="V46" s="715"/>
      <c r="W46" s="715"/>
      <c r="X46" s="715"/>
      <c r="Y46" s="716"/>
      <c r="Z46" s="460"/>
      <c r="AA46" s="653"/>
    </row>
    <row r="47" spans="1:27" ht="10.199999999999999" customHeight="1" x14ac:dyDescent="0.25">
      <c r="A47" s="59"/>
      <c r="B47" s="713"/>
      <c r="C47" s="717"/>
      <c r="D47" s="718"/>
      <c r="E47" s="718"/>
      <c r="F47" s="718"/>
      <c r="G47" s="718"/>
      <c r="H47" s="718"/>
      <c r="I47" s="718"/>
      <c r="J47" s="718"/>
      <c r="K47" s="719"/>
      <c r="L47" s="460"/>
      <c r="M47" s="460"/>
      <c r="N47" s="460"/>
      <c r="O47" s="460"/>
      <c r="P47" s="713"/>
      <c r="Q47" s="717"/>
      <c r="R47" s="718"/>
      <c r="S47" s="718"/>
      <c r="T47" s="718"/>
      <c r="U47" s="718"/>
      <c r="V47" s="718"/>
      <c r="W47" s="718"/>
      <c r="X47" s="718"/>
      <c r="Y47" s="719"/>
      <c r="Z47" s="460"/>
      <c r="AA47" s="653"/>
    </row>
    <row r="48" spans="1:27" ht="10.199999999999999" customHeight="1" x14ac:dyDescent="0.25">
      <c r="A48" s="59"/>
      <c r="B48" s="712">
        <v>118</v>
      </c>
      <c r="C48" s="714"/>
      <c r="D48" s="715"/>
      <c r="E48" s="715"/>
      <c r="F48" s="715"/>
      <c r="G48" s="715"/>
      <c r="H48" s="715"/>
      <c r="I48" s="715"/>
      <c r="J48" s="715"/>
      <c r="K48" s="716"/>
      <c r="L48" s="460"/>
      <c r="M48" s="460"/>
      <c r="N48" s="460"/>
      <c r="O48" s="460"/>
      <c r="P48" s="712">
        <v>143</v>
      </c>
      <c r="Q48" s="714"/>
      <c r="R48" s="715"/>
      <c r="S48" s="715"/>
      <c r="T48" s="715"/>
      <c r="U48" s="715"/>
      <c r="V48" s="715"/>
      <c r="W48" s="715"/>
      <c r="X48" s="715"/>
      <c r="Y48" s="716"/>
      <c r="Z48" s="460"/>
      <c r="AA48" s="653"/>
    </row>
    <row r="49" spans="1:27" ht="10.199999999999999" customHeight="1" x14ac:dyDescent="0.25">
      <c r="A49" s="59"/>
      <c r="B49" s="713"/>
      <c r="C49" s="717"/>
      <c r="D49" s="718"/>
      <c r="E49" s="718"/>
      <c r="F49" s="718"/>
      <c r="G49" s="718"/>
      <c r="H49" s="718"/>
      <c r="I49" s="718"/>
      <c r="J49" s="718"/>
      <c r="K49" s="719"/>
      <c r="L49" s="460"/>
      <c r="M49" s="460"/>
      <c r="N49" s="460"/>
      <c r="O49" s="460"/>
      <c r="P49" s="713"/>
      <c r="Q49" s="717"/>
      <c r="R49" s="718"/>
      <c r="S49" s="718"/>
      <c r="T49" s="718"/>
      <c r="U49" s="718"/>
      <c r="V49" s="718"/>
      <c r="W49" s="718"/>
      <c r="X49" s="718"/>
      <c r="Y49" s="719"/>
      <c r="Z49" s="460"/>
      <c r="AA49" s="653"/>
    </row>
    <row r="50" spans="1:27" ht="10.199999999999999" customHeight="1" x14ac:dyDescent="0.25">
      <c r="A50" s="59"/>
      <c r="B50" s="712">
        <v>119</v>
      </c>
      <c r="C50" s="714"/>
      <c r="D50" s="715"/>
      <c r="E50" s="715"/>
      <c r="F50" s="715"/>
      <c r="G50" s="715"/>
      <c r="H50" s="715"/>
      <c r="I50" s="715"/>
      <c r="J50" s="715"/>
      <c r="K50" s="716"/>
      <c r="L50" s="460"/>
      <c r="M50" s="460"/>
      <c r="N50" s="460"/>
      <c r="O50" s="460"/>
      <c r="P50" s="712">
        <v>144</v>
      </c>
      <c r="Q50" s="714"/>
      <c r="R50" s="715"/>
      <c r="S50" s="715"/>
      <c r="T50" s="715"/>
      <c r="U50" s="715"/>
      <c r="V50" s="715"/>
      <c r="W50" s="715"/>
      <c r="X50" s="715"/>
      <c r="Y50" s="716"/>
      <c r="Z50" s="460"/>
      <c r="AA50" s="653"/>
    </row>
    <row r="51" spans="1:27" ht="10.199999999999999" customHeight="1" x14ac:dyDescent="0.25">
      <c r="A51" s="59"/>
      <c r="B51" s="713"/>
      <c r="C51" s="717"/>
      <c r="D51" s="718"/>
      <c r="E51" s="718"/>
      <c r="F51" s="718"/>
      <c r="G51" s="718"/>
      <c r="H51" s="718"/>
      <c r="I51" s="718"/>
      <c r="J51" s="718"/>
      <c r="K51" s="719"/>
      <c r="L51" s="460"/>
      <c r="M51" s="460"/>
      <c r="N51" s="460"/>
      <c r="O51" s="460"/>
      <c r="P51" s="713"/>
      <c r="Q51" s="717"/>
      <c r="R51" s="718"/>
      <c r="S51" s="718"/>
      <c r="T51" s="718"/>
      <c r="U51" s="718"/>
      <c r="V51" s="718"/>
      <c r="W51" s="718"/>
      <c r="X51" s="718"/>
      <c r="Y51" s="719"/>
      <c r="Z51" s="460"/>
      <c r="AA51" s="653"/>
    </row>
    <row r="52" spans="1:27" ht="10.199999999999999" customHeight="1" x14ac:dyDescent="0.25">
      <c r="A52" s="59"/>
      <c r="B52" s="712">
        <v>120</v>
      </c>
      <c r="C52" s="714"/>
      <c r="D52" s="715"/>
      <c r="E52" s="715"/>
      <c r="F52" s="715"/>
      <c r="G52" s="715"/>
      <c r="H52" s="715"/>
      <c r="I52" s="715"/>
      <c r="J52" s="715"/>
      <c r="K52" s="716"/>
      <c r="L52" s="460"/>
      <c r="M52" s="460"/>
      <c r="N52" s="460"/>
      <c r="O52" s="460"/>
      <c r="P52" s="712">
        <v>145</v>
      </c>
      <c r="Q52" s="714"/>
      <c r="R52" s="715"/>
      <c r="S52" s="715"/>
      <c r="T52" s="715"/>
      <c r="U52" s="715"/>
      <c r="V52" s="715"/>
      <c r="W52" s="715"/>
      <c r="X52" s="715"/>
      <c r="Y52" s="716"/>
      <c r="Z52" s="460"/>
      <c r="AA52" s="653"/>
    </row>
    <row r="53" spans="1:27" ht="10.199999999999999" customHeight="1" x14ac:dyDescent="0.25">
      <c r="A53" s="59"/>
      <c r="B53" s="713"/>
      <c r="C53" s="717"/>
      <c r="D53" s="718"/>
      <c r="E53" s="718"/>
      <c r="F53" s="718"/>
      <c r="G53" s="718"/>
      <c r="H53" s="718"/>
      <c r="I53" s="718"/>
      <c r="J53" s="718"/>
      <c r="K53" s="719"/>
      <c r="L53" s="460"/>
      <c r="M53" s="460"/>
      <c r="N53" s="460"/>
      <c r="O53" s="460"/>
      <c r="P53" s="713"/>
      <c r="Q53" s="717"/>
      <c r="R53" s="718"/>
      <c r="S53" s="718"/>
      <c r="T53" s="718"/>
      <c r="U53" s="718"/>
      <c r="V53" s="718"/>
      <c r="W53" s="718"/>
      <c r="X53" s="718"/>
      <c r="Y53" s="719"/>
      <c r="Z53" s="460"/>
      <c r="AA53" s="653"/>
    </row>
    <row r="54" spans="1:27" ht="10.199999999999999" customHeight="1" x14ac:dyDescent="0.25">
      <c r="A54" s="59"/>
      <c r="B54" s="712">
        <v>121</v>
      </c>
      <c r="C54" s="714"/>
      <c r="D54" s="715"/>
      <c r="E54" s="715"/>
      <c r="F54" s="715"/>
      <c r="G54" s="715"/>
      <c r="H54" s="715"/>
      <c r="I54" s="715"/>
      <c r="J54" s="715"/>
      <c r="K54" s="716"/>
      <c r="L54" s="460"/>
      <c r="M54" s="460"/>
      <c r="N54" s="460"/>
      <c r="O54" s="460"/>
      <c r="P54" s="712">
        <v>146</v>
      </c>
      <c r="Q54" s="714"/>
      <c r="R54" s="715"/>
      <c r="S54" s="715"/>
      <c r="T54" s="715"/>
      <c r="U54" s="715"/>
      <c r="V54" s="715"/>
      <c r="W54" s="715"/>
      <c r="X54" s="715"/>
      <c r="Y54" s="716"/>
      <c r="Z54" s="460"/>
      <c r="AA54" s="653"/>
    </row>
    <row r="55" spans="1:27" ht="10.199999999999999" customHeight="1" x14ac:dyDescent="0.25">
      <c r="A55" s="59"/>
      <c r="B55" s="713"/>
      <c r="C55" s="717"/>
      <c r="D55" s="718"/>
      <c r="E55" s="718"/>
      <c r="F55" s="718"/>
      <c r="G55" s="718"/>
      <c r="H55" s="718"/>
      <c r="I55" s="718"/>
      <c r="J55" s="718"/>
      <c r="K55" s="719"/>
      <c r="L55" s="460"/>
      <c r="M55" s="460"/>
      <c r="N55" s="460"/>
      <c r="O55" s="460"/>
      <c r="P55" s="713"/>
      <c r="Q55" s="717"/>
      <c r="R55" s="718"/>
      <c r="S55" s="718"/>
      <c r="T55" s="718"/>
      <c r="U55" s="718"/>
      <c r="V55" s="718"/>
      <c r="W55" s="718"/>
      <c r="X55" s="718"/>
      <c r="Y55" s="719"/>
      <c r="Z55" s="460"/>
      <c r="AA55" s="653"/>
    </row>
    <row r="56" spans="1:27" ht="10.199999999999999" customHeight="1" x14ac:dyDescent="0.25">
      <c r="A56" s="59"/>
      <c r="B56" s="712">
        <v>122</v>
      </c>
      <c r="C56" s="714"/>
      <c r="D56" s="715"/>
      <c r="E56" s="715"/>
      <c r="F56" s="715"/>
      <c r="G56" s="715"/>
      <c r="H56" s="715"/>
      <c r="I56" s="715"/>
      <c r="J56" s="715"/>
      <c r="K56" s="716"/>
      <c r="L56" s="460"/>
      <c r="M56" s="460"/>
      <c r="N56" s="460"/>
      <c r="O56" s="460"/>
      <c r="P56" s="712">
        <v>147</v>
      </c>
      <c r="Q56" s="714"/>
      <c r="R56" s="715"/>
      <c r="S56" s="715"/>
      <c r="T56" s="715"/>
      <c r="U56" s="715"/>
      <c r="V56" s="715"/>
      <c r="W56" s="715"/>
      <c r="X56" s="715"/>
      <c r="Y56" s="716"/>
      <c r="Z56" s="460"/>
      <c r="AA56" s="653"/>
    </row>
    <row r="57" spans="1:27" ht="10.199999999999999" customHeight="1" x14ac:dyDescent="0.25">
      <c r="A57" s="59"/>
      <c r="B57" s="713"/>
      <c r="C57" s="717"/>
      <c r="D57" s="718"/>
      <c r="E57" s="718"/>
      <c r="F57" s="718"/>
      <c r="G57" s="718"/>
      <c r="H57" s="718"/>
      <c r="I57" s="718"/>
      <c r="J57" s="718"/>
      <c r="K57" s="719"/>
      <c r="L57" s="460"/>
      <c r="M57" s="460"/>
      <c r="N57" s="460"/>
      <c r="O57" s="460"/>
      <c r="P57" s="713"/>
      <c r="Q57" s="717"/>
      <c r="R57" s="718"/>
      <c r="S57" s="718"/>
      <c r="T57" s="718"/>
      <c r="U57" s="718"/>
      <c r="V57" s="718"/>
      <c r="W57" s="718"/>
      <c r="X57" s="718"/>
      <c r="Y57" s="719"/>
      <c r="Z57" s="460"/>
      <c r="AA57" s="653"/>
    </row>
    <row r="58" spans="1:27" ht="10.199999999999999" customHeight="1" x14ac:dyDescent="0.25">
      <c r="A58" s="59"/>
      <c r="B58" s="712">
        <v>123</v>
      </c>
      <c r="C58" s="714"/>
      <c r="D58" s="715"/>
      <c r="E58" s="715"/>
      <c r="F58" s="715"/>
      <c r="G58" s="715"/>
      <c r="H58" s="715"/>
      <c r="I58" s="715"/>
      <c r="J58" s="715"/>
      <c r="K58" s="716"/>
      <c r="L58" s="460"/>
      <c r="M58" s="460"/>
      <c r="N58" s="460"/>
      <c r="O58" s="460"/>
      <c r="P58" s="712">
        <v>148</v>
      </c>
      <c r="Q58" s="714"/>
      <c r="R58" s="715"/>
      <c r="S58" s="715"/>
      <c r="T58" s="715"/>
      <c r="U58" s="715"/>
      <c r="V58" s="715"/>
      <c r="W58" s="715"/>
      <c r="X58" s="715"/>
      <c r="Y58" s="716"/>
      <c r="Z58" s="460"/>
      <c r="AA58" s="653"/>
    </row>
    <row r="59" spans="1:27" ht="10.199999999999999" customHeight="1" x14ac:dyDescent="0.25">
      <c r="A59" s="59"/>
      <c r="B59" s="713"/>
      <c r="C59" s="717"/>
      <c r="D59" s="718"/>
      <c r="E59" s="718"/>
      <c r="F59" s="718"/>
      <c r="G59" s="718"/>
      <c r="H59" s="718"/>
      <c r="I59" s="718"/>
      <c r="J59" s="718"/>
      <c r="K59" s="719"/>
      <c r="L59" s="460"/>
      <c r="M59" s="460"/>
      <c r="N59" s="460"/>
      <c r="O59" s="460"/>
      <c r="P59" s="713"/>
      <c r="Q59" s="717"/>
      <c r="R59" s="718"/>
      <c r="S59" s="718"/>
      <c r="T59" s="718"/>
      <c r="U59" s="718"/>
      <c r="V59" s="718"/>
      <c r="W59" s="718"/>
      <c r="X59" s="718"/>
      <c r="Y59" s="719"/>
      <c r="Z59" s="460"/>
      <c r="AA59" s="653"/>
    </row>
    <row r="60" spans="1:27" ht="10.199999999999999" customHeight="1" x14ac:dyDescent="0.25">
      <c r="A60" s="59"/>
      <c r="B60" s="712">
        <v>124</v>
      </c>
      <c r="C60" s="714"/>
      <c r="D60" s="715"/>
      <c r="E60" s="715"/>
      <c r="F60" s="715"/>
      <c r="G60" s="715"/>
      <c r="H60" s="715"/>
      <c r="I60" s="715"/>
      <c r="J60" s="715"/>
      <c r="K60" s="716"/>
      <c r="L60" s="460"/>
      <c r="M60" s="460"/>
      <c r="N60" s="460"/>
      <c r="O60" s="460"/>
      <c r="P60" s="712">
        <v>149</v>
      </c>
      <c r="Q60" s="714"/>
      <c r="R60" s="715"/>
      <c r="S60" s="715"/>
      <c r="T60" s="715"/>
      <c r="U60" s="715"/>
      <c r="V60" s="715"/>
      <c r="W60" s="715"/>
      <c r="X60" s="715"/>
      <c r="Y60" s="716"/>
      <c r="Z60" s="460"/>
      <c r="AA60" s="653"/>
    </row>
    <row r="61" spans="1:27" ht="10.199999999999999" customHeight="1" x14ac:dyDescent="0.25">
      <c r="A61" s="59"/>
      <c r="B61" s="713"/>
      <c r="C61" s="717"/>
      <c r="D61" s="718"/>
      <c r="E61" s="718"/>
      <c r="F61" s="718"/>
      <c r="G61" s="718"/>
      <c r="H61" s="718"/>
      <c r="I61" s="718"/>
      <c r="J61" s="718"/>
      <c r="K61" s="719"/>
      <c r="L61" s="460"/>
      <c r="M61" s="460"/>
      <c r="N61" s="460"/>
      <c r="O61" s="460"/>
      <c r="P61" s="713"/>
      <c r="Q61" s="717"/>
      <c r="R61" s="718"/>
      <c r="S61" s="718"/>
      <c r="T61" s="718"/>
      <c r="U61" s="718"/>
      <c r="V61" s="718"/>
      <c r="W61" s="718"/>
      <c r="X61" s="718"/>
      <c r="Y61" s="719"/>
      <c r="Z61" s="460"/>
      <c r="AA61" s="653"/>
    </row>
    <row r="62" spans="1:27" ht="10.199999999999999" customHeight="1" x14ac:dyDescent="0.25">
      <c r="A62" s="59"/>
      <c r="B62" s="712">
        <v>125</v>
      </c>
      <c r="C62" s="714"/>
      <c r="D62" s="715"/>
      <c r="E62" s="715"/>
      <c r="F62" s="715"/>
      <c r="G62" s="715"/>
      <c r="H62" s="715"/>
      <c r="I62" s="715"/>
      <c r="J62" s="715"/>
      <c r="K62" s="716"/>
      <c r="L62" s="460"/>
      <c r="M62" s="460"/>
      <c r="N62" s="460"/>
      <c r="O62" s="460"/>
      <c r="P62" s="712">
        <v>150</v>
      </c>
      <c r="Q62" s="714"/>
      <c r="R62" s="715"/>
      <c r="S62" s="715"/>
      <c r="T62" s="715"/>
      <c r="U62" s="715"/>
      <c r="V62" s="715"/>
      <c r="W62" s="715"/>
      <c r="X62" s="715"/>
      <c r="Y62" s="716"/>
      <c r="Z62" s="460"/>
      <c r="AA62" s="653"/>
    </row>
    <row r="63" spans="1:27" ht="10.199999999999999" customHeight="1" x14ac:dyDescent="0.25">
      <c r="A63" s="59"/>
      <c r="B63" s="713"/>
      <c r="C63" s="717"/>
      <c r="D63" s="718"/>
      <c r="E63" s="718"/>
      <c r="F63" s="718"/>
      <c r="G63" s="718"/>
      <c r="H63" s="718"/>
      <c r="I63" s="718"/>
      <c r="J63" s="718"/>
      <c r="K63" s="719"/>
      <c r="L63" s="460"/>
      <c r="M63" s="460"/>
      <c r="N63" s="460"/>
      <c r="O63" s="460"/>
      <c r="P63" s="713"/>
      <c r="Q63" s="717"/>
      <c r="R63" s="718"/>
      <c r="S63" s="718"/>
      <c r="T63" s="718"/>
      <c r="U63" s="718"/>
      <c r="V63" s="718"/>
      <c r="W63" s="718"/>
      <c r="X63" s="718"/>
      <c r="Y63" s="719"/>
      <c r="Z63" s="460"/>
      <c r="AA63" s="653"/>
    </row>
    <row r="64" spans="1:27" ht="10.199999999999999" customHeight="1" x14ac:dyDescent="0.25">
      <c r="A64" s="59"/>
      <c r="B64" s="712">
        <v>126</v>
      </c>
      <c r="C64" s="714"/>
      <c r="D64" s="715"/>
      <c r="E64" s="715"/>
      <c r="F64" s="715"/>
      <c r="G64" s="715"/>
      <c r="H64" s="715"/>
      <c r="I64" s="715"/>
      <c r="J64" s="715"/>
      <c r="K64" s="716"/>
      <c r="L64" s="460"/>
      <c r="M64" s="460"/>
      <c r="N64" s="460"/>
      <c r="O64" s="460"/>
      <c r="P64" s="712">
        <v>151</v>
      </c>
      <c r="Q64" s="714"/>
      <c r="R64" s="715"/>
      <c r="S64" s="715"/>
      <c r="T64" s="715"/>
      <c r="U64" s="715"/>
      <c r="V64" s="715"/>
      <c r="W64" s="715"/>
      <c r="X64" s="715"/>
      <c r="Y64" s="716"/>
      <c r="Z64" s="460"/>
      <c r="AA64" s="653"/>
    </row>
    <row r="65" spans="1:38" ht="10.199999999999999" customHeight="1" x14ac:dyDescent="0.25">
      <c r="A65" s="59"/>
      <c r="B65" s="713"/>
      <c r="C65" s="717"/>
      <c r="D65" s="718"/>
      <c r="E65" s="718"/>
      <c r="F65" s="718"/>
      <c r="G65" s="718"/>
      <c r="H65" s="718"/>
      <c r="I65" s="718"/>
      <c r="J65" s="718"/>
      <c r="K65" s="719"/>
      <c r="L65" s="460"/>
      <c r="M65" s="460"/>
      <c r="N65" s="460"/>
      <c r="O65" s="460"/>
      <c r="P65" s="713"/>
      <c r="Q65" s="717"/>
      <c r="R65" s="718"/>
      <c r="S65" s="718"/>
      <c r="T65" s="718"/>
      <c r="U65" s="718"/>
      <c r="V65" s="718"/>
      <c r="W65" s="718"/>
      <c r="X65" s="718"/>
      <c r="Y65" s="719"/>
      <c r="Z65" s="460"/>
      <c r="AA65" s="653"/>
    </row>
    <row r="66" spans="1:38" ht="10.199999999999999" customHeight="1" x14ac:dyDescent="0.25">
      <c r="A66" s="462"/>
      <c r="B66" s="462"/>
      <c r="C66" s="462"/>
      <c r="D66" s="462"/>
      <c r="E66" s="462"/>
      <c r="F66" s="462"/>
      <c r="G66" s="462"/>
      <c r="H66" s="462"/>
      <c r="I66" s="462"/>
      <c r="J66" s="462"/>
      <c r="K66" s="462"/>
      <c r="L66" s="462"/>
      <c r="M66" s="462"/>
      <c r="N66" s="462"/>
      <c r="O66" s="462"/>
      <c r="P66" s="755"/>
      <c r="Q66" s="757"/>
      <c r="R66" s="757"/>
      <c r="S66" s="757"/>
      <c r="T66" s="757"/>
      <c r="U66" s="757"/>
      <c r="V66" s="757"/>
      <c r="W66" s="757"/>
      <c r="X66" s="757"/>
      <c r="Y66" s="757"/>
      <c r="Z66" s="462"/>
      <c r="AA66" s="653"/>
    </row>
    <row r="67" spans="1:38" ht="10.199999999999999" customHeight="1" x14ac:dyDescent="0.25">
      <c r="A67" s="462"/>
      <c r="B67" s="462"/>
      <c r="C67" s="462"/>
      <c r="D67" s="462"/>
      <c r="E67" s="462"/>
      <c r="F67" s="462"/>
      <c r="G67" s="462"/>
      <c r="H67" s="462"/>
      <c r="I67" s="462"/>
      <c r="J67" s="462"/>
      <c r="K67" s="462"/>
      <c r="L67" s="462"/>
      <c r="M67" s="462"/>
      <c r="N67" s="462"/>
      <c r="O67" s="462"/>
      <c r="P67" s="756"/>
      <c r="Q67" s="758"/>
      <c r="R67" s="758"/>
      <c r="S67" s="758"/>
      <c r="T67" s="758"/>
      <c r="U67" s="758"/>
      <c r="V67" s="758"/>
      <c r="W67" s="758"/>
      <c r="X67" s="758"/>
      <c r="Y67" s="758"/>
      <c r="Z67" s="462"/>
      <c r="AA67" s="653"/>
    </row>
    <row r="68" spans="1:38" ht="10.199999999999999" customHeight="1" x14ac:dyDescent="0.25">
      <c r="A68" s="462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215"/>
      <c r="Z68" s="462"/>
      <c r="AA68" s="653"/>
    </row>
    <row r="69" spans="1:38" ht="10.199999999999999" customHeight="1" x14ac:dyDescent="0.25">
      <c r="A69" s="462"/>
      <c r="B69" s="462"/>
      <c r="C69" s="462"/>
      <c r="D69" s="462"/>
      <c r="E69" s="462"/>
      <c r="F69" s="462"/>
      <c r="G69" s="462"/>
      <c r="H69" s="462"/>
      <c r="I69" s="462"/>
      <c r="J69" s="462"/>
      <c r="K69" s="462"/>
      <c r="L69" s="462"/>
      <c r="M69" s="462"/>
      <c r="N69" s="462"/>
      <c r="O69" s="462"/>
      <c r="P69" s="462"/>
      <c r="Z69" s="462"/>
      <c r="AA69" s="653"/>
    </row>
    <row r="70" spans="1:38" ht="10.199999999999999" customHeight="1" x14ac:dyDescent="0.25">
      <c r="A70" s="462"/>
      <c r="B70" s="462"/>
      <c r="C70" s="462"/>
      <c r="D70" s="462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462"/>
      <c r="P70" s="720" t="s">
        <v>22</v>
      </c>
      <c r="Q70" s="721"/>
      <c r="R70" s="721"/>
      <c r="S70" s="722"/>
      <c r="T70" s="721"/>
      <c r="U70" s="721"/>
      <c r="V70" s="721"/>
      <c r="W70" s="510"/>
      <c r="X70" s="723">
        <f>COUNTA(C16:C64)+COUNTA(Q16:Q64)+('Formular 2_2'!X70)</f>
        <v>0</v>
      </c>
      <c r="Y70" s="724"/>
      <c r="Z70" s="462"/>
      <c r="AA70" s="653"/>
    </row>
    <row r="71" spans="1:38" ht="10.199999999999999" customHeight="1" x14ac:dyDescent="0.25">
      <c r="A71" s="462"/>
      <c r="B71" s="457"/>
      <c r="C71" s="462"/>
      <c r="D71" s="462"/>
      <c r="E71" s="462"/>
      <c r="F71" s="462"/>
      <c r="G71" s="462"/>
      <c r="H71" s="462"/>
      <c r="I71" s="462"/>
      <c r="J71" s="462"/>
      <c r="K71" s="462"/>
      <c r="L71" s="462"/>
      <c r="M71" s="462"/>
      <c r="N71" s="62"/>
      <c r="O71" s="62"/>
      <c r="P71" s="721"/>
      <c r="Q71" s="721"/>
      <c r="R71" s="721"/>
      <c r="S71" s="721"/>
      <c r="T71" s="721"/>
      <c r="U71" s="721"/>
      <c r="V71" s="721"/>
      <c r="W71" s="510"/>
      <c r="X71" s="724"/>
      <c r="Y71" s="724"/>
      <c r="Z71" s="462"/>
      <c r="AA71" s="653"/>
    </row>
    <row r="72" spans="1:38" ht="10.199999999999999" customHeight="1" x14ac:dyDescent="0.25">
      <c r="A72" s="462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62"/>
      <c r="O72" s="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653"/>
    </row>
    <row r="73" spans="1:38" ht="10.199999999999999" customHeight="1" x14ac:dyDescent="0.25">
      <c r="A73" s="462"/>
      <c r="B73" s="462"/>
      <c r="C73" s="462"/>
      <c r="D73" s="462"/>
      <c r="E73" s="462"/>
      <c r="F73" s="462"/>
      <c r="G73" s="462"/>
      <c r="H73" s="462"/>
      <c r="I73" s="462"/>
      <c r="J73" s="462"/>
      <c r="K73" s="462"/>
      <c r="L73" s="462"/>
      <c r="M73" s="462"/>
      <c r="N73" s="462"/>
      <c r="O73" s="462"/>
      <c r="P73" s="462"/>
      <c r="Q73" s="462"/>
      <c r="R73" s="462"/>
      <c r="S73" s="462"/>
      <c r="T73" s="462"/>
      <c r="U73" s="462"/>
      <c r="V73" s="462"/>
      <c r="W73" s="462"/>
      <c r="X73" s="462"/>
      <c r="Y73" s="462"/>
      <c r="Z73" s="462"/>
      <c r="AA73" s="653"/>
    </row>
    <row r="74" spans="1:38" ht="10.199999999999999" customHeight="1" x14ac:dyDescent="0.35">
      <c r="A74" s="462"/>
      <c r="B74" s="693" t="s">
        <v>23</v>
      </c>
      <c r="C74" s="510"/>
      <c r="D74" s="510"/>
      <c r="E74" s="510"/>
      <c r="F74" s="510"/>
      <c r="G74" s="510"/>
      <c r="H74" s="510"/>
      <c r="I74" s="510"/>
      <c r="J74" s="510"/>
      <c r="K74" s="459"/>
      <c r="L74" s="694" t="str">
        <f>IF(Dienststellendaten!D5&lt;1,"",Dienststellendaten!D5)</f>
        <v/>
      </c>
      <c r="M74" s="695"/>
      <c r="N74" s="695"/>
      <c r="O74" s="695"/>
      <c r="P74" s="695"/>
      <c r="Q74" s="695"/>
      <c r="R74" s="695"/>
      <c r="S74" s="695"/>
      <c r="T74" s="695"/>
      <c r="U74" s="695"/>
      <c r="V74" s="695"/>
      <c r="W74" s="462"/>
      <c r="X74" s="462"/>
      <c r="Y74" s="462"/>
      <c r="Z74" s="462"/>
      <c r="AA74" s="653"/>
    </row>
    <row r="75" spans="1:38" ht="10.199999999999999" customHeight="1" x14ac:dyDescent="0.35">
      <c r="A75" s="462"/>
      <c r="B75" s="510"/>
      <c r="C75" s="510"/>
      <c r="D75" s="510"/>
      <c r="E75" s="510"/>
      <c r="F75" s="510"/>
      <c r="G75" s="510"/>
      <c r="H75" s="510"/>
      <c r="I75" s="510"/>
      <c r="J75" s="510"/>
      <c r="K75" s="459"/>
      <c r="L75" s="695"/>
      <c r="M75" s="695"/>
      <c r="N75" s="695"/>
      <c r="O75" s="695"/>
      <c r="P75" s="695"/>
      <c r="Q75" s="695"/>
      <c r="R75" s="695"/>
      <c r="S75" s="695"/>
      <c r="T75" s="695"/>
      <c r="U75" s="695"/>
      <c r="V75" s="695"/>
      <c r="W75" s="462"/>
      <c r="X75" s="462"/>
      <c r="Y75" s="462"/>
      <c r="Z75" s="462"/>
      <c r="AA75" s="653"/>
    </row>
    <row r="76" spans="1:38" ht="10.199999999999999" customHeight="1" x14ac:dyDescent="0.25">
      <c r="A76" s="462"/>
      <c r="B76" s="462"/>
      <c r="C76" s="462"/>
      <c r="D76" s="462"/>
      <c r="E76" s="462"/>
      <c r="F76" s="462"/>
      <c r="G76" s="462"/>
      <c r="H76" s="462"/>
      <c r="I76" s="462"/>
      <c r="J76" s="462"/>
      <c r="K76" s="462"/>
      <c r="L76" s="462"/>
      <c r="M76" s="462"/>
      <c r="N76" s="462"/>
      <c r="O76" s="462"/>
      <c r="P76" s="462"/>
      <c r="Q76" s="462"/>
      <c r="R76" s="462"/>
      <c r="S76" s="462"/>
      <c r="T76" s="462"/>
      <c r="U76" s="462"/>
      <c r="V76" s="462"/>
      <c r="W76" s="462"/>
      <c r="X76" s="462"/>
      <c r="Y76" s="462"/>
      <c r="Z76" s="462"/>
      <c r="AA76" s="653"/>
      <c r="AB76" s="3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0.199999999999999" customHeight="1" x14ac:dyDescent="0.25">
      <c r="A77" s="462"/>
      <c r="B77" s="696" t="s">
        <v>89</v>
      </c>
      <c r="C77" s="510"/>
      <c r="D77" s="510"/>
      <c r="E77" s="510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733" t="str">
        <f>IF(X70&lt;1,"",IF(AND(X70&gt;0,X70&lt;21),1,IF(AND(X70&gt;20,X70&lt;51),3,IF(AND(X70&gt;50,X70&lt;101),5,IF(AND(X70&gt;100,X70&lt;251),7)))))</f>
        <v/>
      </c>
      <c r="Q77" s="734"/>
      <c r="R77" s="737" t="str">
        <f>IF(P77=1,"Mitglied.","Mitgliedern.")</f>
        <v>Mitgliedern.</v>
      </c>
      <c r="S77" s="693"/>
      <c r="T77" s="693"/>
      <c r="U77" s="693"/>
      <c r="V77" s="693"/>
      <c r="W77" s="462"/>
      <c r="X77" s="462"/>
      <c r="Y77" s="462"/>
      <c r="Z77" s="462"/>
      <c r="AA77" s="653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0.199999999999999" customHeight="1" x14ac:dyDescent="0.25">
      <c r="A78" s="462"/>
      <c r="B78" s="510"/>
      <c r="C78" s="510"/>
      <c r="D78" s="510"/>
      <c r="E78" s="510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735"/>
      <c r="Q78" s="736"/>
      <c r="R78" s="737"/>
      <c r="S78" s="693"/>
      <c r="T78" s="693"/>
      <c r="U78" s="693"/>
      <c r="V78" s="693"/>
      <c r="W78" s="462"/>
      <c r="X78" s="462"/>
      <c r="Y78" s="462"/>
      <c r="Z78" s="462"/>
      <c r="AA78" s="653"/>
      <c r="AB78" s="596"/>
      <c r="AC78" s="596"/>
      <c r="AD78" s="33"/>
      <c r="AE78" s="4"/>
      <c r="AF78" s="454"/>
      <c r="AG78" s="454"/>
      <c r="AH78" s="454"/>
      <c r="AI78" s="454"/>
      <c r="AJ78" s="4"/>
      <c r="AK78" s="4"/>
      <c r="AL78" s="4"/>
    </row>
    <row r="79" spans="1:38" ht="10.199999999999999" customHeight="1" x14ac:dyDescent="0.25">
      <c r="A79" s="462"/>
      <c r="B79" s="462"/>
      <c r="C79" s="462"/>
      <c r="D79" s="462"/>
      <c r="E79" s="462"/>
      <c r="F79" s="462"/>
      <c r="G79" s="462"/>
      <c r="H79" s="462"/>
      <c r="I79" s="462"/>
      <c r="J79" s="462"/>
      <c r="K79" s="462"/>
      <c r="L79" s="462"/>
      <c r="M79" s="462"/>
      <c r="N79" s="462"/>
      <c r="O79" s="462"/>
      <c r="P79" s="462"/>
      <c r="Q79" s="462"/>
      <c r="R79" s="462"/>
      <c r="S79" s="462"/>
      <c r="T79" s="462"/>
      <c r="U79" s="462"/>
      <c r="V79" s="462"/>
      <c r="W79" s="462"/>
      <c r="X79" s="462"/>
      <c r="Y79" s="462"/>
      <c r="Z79" s="462"/>
      <c r="AA79" s="653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0.199999999999999" customHeight="1" x14ac:dyDescent="0.25">
      <c r="A80" s="462"/>
      <c r="B80" s="462"/>
      <c r="C80" s="462"/>
      <c r="D80" s="462"/>
      <c r="E80" s="462"/>
      <c r="F80" s="462"/>
      <c r="G80" s="462"/>
      <c r="H80" s="462"/>
      <c r="I80" s="462"/>
      <c r="J80" s="462"/>
      <c r="K80" s="462"/>
      <c r="L80" s="462"/>
      <c r="M80" s="462"/>
      <c r="N80" s="462"/>
      <c r="O80" s="462"/>
      <c r="P80" s="462"/>
      <c r="Q80" s="462"/>
      <c r="R80" s="462"/>
      <c r="S80" s="462"/>
      <c r="T80" s="462"/>
      <c r="U80" s="462"/>
      <c r="V80" s="462"/>
      <c r="W80" s="462"/>
      <c r="X80" s="462"/>
      <c r="Y80" s="462"/>
      <c r="Z80" s="462"/>
      <c r="AA80" s="653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10.199999999999999" customHeight="1" x14ac:dyDescent="0.25">
      <c r="A81" s="462"/>
      <c r="B81" s="462"/>
      <c r="C81" s="462"/>
      <c r="D81" s="462"/>
      <c r="E81" s="462"/>
      <c r="F81" s="462"/>
      <c r="G81" s="462"/>
      <c r="H81" s="462"/>
      <c r="I81" s="462"/>
      <c r="J81" s="462"/>
      <c r="K81" s="462"/>
      <c r="L81" s="462"/>
      <c r="M81" s="462"/>
      <c r="N81" s="462"/>
      <c r="O81" s="462"/>
      <c r="P81" s="462"/>
      <c r="Q81" s="462"/>
      <c r="R81" s="462"/>
      <c r="S81" s="462"/>
      <c r="T81" s="462"/>
      <c r="U81" s="462"/>
      <c r="V81" s="462"/>
      <c r="W81" s="462"/>
      <c r="X81" s="462"/>
      <c r="Y81" s="462"/>
      <c r="Z81" s="462"/>
      <c r="AA81" s="653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10.199999999999999" customHeight="1" x14ac:dyDescent="0.25">
      <c r="A82" s="462"/>
      <c r="B82" s="65"/>
      <c r="C82" s="461"/>
      <c r="D82" s="461"/>
      <c r="E82" s="461"/>
      <c r="F82" s="461"/>
      <c r="G82" s="461"/>
      <c r="H82" s="461"/>
      <c r="I82" s="461"/>
      <c r="J82" s="461"/>
      <c r="K82" s="461"/>
      <c r="L82" s="461"/>
      <c r="X82" s="461"/>
      <c r="Y82" s="461"/>
      <c r="Z82" s="461"/>
      <c r="AA82" s="653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0.199999999999999" customHeight="1" x14ac:dyDescent="0.25">
      <c r="A83" s="462"/>
      <c r="B83" s="461"/>
      <c r="C83" s="461"/>
      <c r="D83" s="461"/>
      <c r="E83" s="461"/>
      <c r="F83" s="461"/>
      <c r="G83" s="461"/>
      <c r="H83" s="461"/>
      <c r="I83" s="461"/>
      <c r="J83" s="461"/>
      <c r="K83" s="461"/>
      <c r="L83" s="461"/>
      <c r="X83" s="461"/>
      <c r="Y83" s="461"/>
      <c r="Z83" s="461"/>
      <c r="AA83" s="653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0.199999999999999" customHeight="1" x14ac:dyDescent="0.25">
      <c r="A84" s="462"/>
      <c r="B84" s="462"/>
      <c r="C84" s="462"/>
      <c r="D84" s="462"/>
      <c r="E84" s="462"/>
      <c r="F84" s="462"/>
      <c r="G84" s="462"/>
      <c r="H84" s="462"/>
      <c r="I84" s="462"/>
      <c r="J84" s="462"/>
      <c r="K84" s="462"/>
      <c r="L84" s="462"/>
      <c r="M84" s="462"/>
      <c r="N84" s="462"/>
      <c r="O84" s="462"/>
      <c r="P84" s="462"/>
      <c r="Q84" s="462"/>
      <c r="R84" s="462"/>
      <c r="S84" s="462"/>
      <c r="T84" s="462"/>
      <c r="U84" s="462"/>
      <c r="V84" s="462"/>
      <c r="W84" s="462"/>
      <c r="X84" s="462"/>
      <c r="Y84" s="462"/>
      <c r="Z84" s="462"/>
      <c r="AA84" s="653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0.199999999999999" customHeight="1" x14ac:dyDescent="0.25">
      <c r="A85" s="462"/>
      <c r="B85" s="596"/>
      <c r="C85" s="596"/>
      <c r="D85" s="596"/>
      <c r="E85" s="596"/>
      <c r="F85" s="596"/>
      <c r="G85" s="596"/>
      <c r="J85" s="596"/>
      <c r="K85" s="596"/>
      <c r="L85" s="596"/>
      <c r="M85" s="596"/>
      <c r="N85" s="596"/>
      <c r="O85" s="596"/>
      <c r="R85" s="596"/>
      <c r="S85" s="596"/>
      <c r="T85" s="596"/>
      <c r="U85" s="596"/>
      <c r="V85" s="596"/>
      <c r="W85" s="596"/>
      <c r="AA85" s="653"/>
      <c r="AB85" s="4"/>
      <c r="AC85" s="4"/>
      <c r="AD85" s="19"/>
      <c r="AE85" s="4"/>
      <c r="AF85" s="4"/>
      <c r="AG85" s="4"/>
      <c r="AH85" s="4"/>
      <c r="AI85" s="4"/>
      <c r="AJ85" s="4"/>
      <c r="AK85" s="4"/>
      <c r="AL85" s="4"/>
    </row>
    <row r="86" spans="1:38" ht="10.199999999999999" customHeight="1" x14ac:dyDescent="0.25">
      <c r="A86" s="462"/>
      <c r="B86" s="627"/>
      <c r="C86" s="627"/>
      <c r="D86" s="627"/>
      <c r="E86" s="627"/>
      <c r="F86" s="627"/>
      <c r="G86" s="627"/>
      <c r="J86" s="627"/>
      <c r="K86" s="627"/>
      <c r="L86" s="627"/>
      <c r="M86" s="627"/>
      <c r="N86" s="627"/>
      <c r="O86" s="627"/>
      <c r="R86" s="627"/>
      <c r="S86" s="627"/>
      <c r="T86" s="627"/>
      <c r="U86" s="627"/>
      <c r="V86" s="627"/>
      <c r="W86" s="627"/>
      <c r="AA86" s="653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10.199999999999999" customHeight="1" x14ac:dyDescent="0.25">
      <c r="A87" s="462"/>
      <c r="AA87" s="653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10.199999999999999" customHeight="1" x14ac:dyDescent="0.25">
      <c r="A88" s="462"/>
      <c r="B88" s="591" t="s">
        <v>0</v>
      </c>
      <c r="C88" s="591"/>
      <c r="D88" s="591"/>
      <c r="E88" s="591"/>
      <c r="F88" s="591"/>
      <c r="G88" s="591"/>
      <c r="J88" s="591" t="s">
        <v>454</v>
      </c>
      <c r="K88" s="591"/>
      <c r="L88" s="591"/>
      <c r="M88" s="591"/>
      <c r="N88" s="591"/>
      <c r="O88" s="591"/>
      <c r="R88" s="591" t="s">
        <v>454</v>
      </c>
      <c r="S88" s="591"/>
      <c r="T88" s="591"/>
      <c r="U88" s="591"/>
      <c r="V88" s="591"/>
      <c r="W88" s="591"/>
      <c r="AA88" s="653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10.199999999999999" customHeight="1" x14ac:dyDescent="0.25">
      <c r="A89" s="462"/>
      <c r="AA89" s="653"/>
    </row>
    <row r="90" spans="1:38" ht="10.199999999999999" customHeight="1" x14ac:dyDescent="0.25">
      <c r="A90" s="462"/>
      <c r="AA90" s="653"/>
    </row>
    <row r="91" spans="1:38" ht="10.199999999999999" customHeight="1" thickBot="1" x14ac:dyDescent="0.3">
      <c r="A91" s="462"/>
      <c r="AA91" s="653"/>
    </row>
    <row r="92" spans="1:38" ht="10.199999999999999" customHeight="1" x14ac:dyDescent="0.25">
      <c r="A92" s="462"/>
      <c r="B92" s="623" t="s">
        <v>1</v>
      </c>
      <c r="C92" s="624"/>
      <c r="D92" s="624"/>
      <c r="E92" s="624"/>
      <c r="F92" s="624"/>
      <c r="G92" s="464"/>
      <c r="H92" s="464"/>
      <c r="I92" s="46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"/>
      <c r="Z92" s="3"/>
      <c r="AA92" s="653"/>
    </row>
    <row r="93" spans="1:38" ht="10.199999999999999" customHeight="1" x14ac:dyDescent="0.25">
      <c r="A93" s="462"/>
      <c r="B93" s="615"/>
      <c r="C93" s="613"/>
      <c r="D93" s="613"/>
      <c r="E93" s="613"/>
      <c r="F93" s="613"/>
      <c r="G93" s="465"/>
      <c r="H93" s="465"/>
      <c r="I93" s="465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5"/>
      <c r="Z93" s="3"/>
      <c r="AA93" s="653"/>
    </row>
    <row r="94" spans="1:38" ht="10.199999999999999" customHeight="1" x14ac:dyDescent="0.25">
      <c r="A94" s="46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5"/>
      <c r="Z94" s="3"/>
      <c r="AA94" s="653"/>
    </row>
    <row r="95" spans="1:38" ht="10.199999999999999" customHeight="1" x14ac:dyDescent="0.25">
      <c r="A95" s="462"/>
      <c r="B95" s="615" t="s">
        <v>20</v>
      </c>
      <c r="C95" s="613"/>
      <c r="D95" s="613"/>
      <c r="E95" s="4"/>
      <c r="F95" s="738"/>
      <c r="G95" s="738"/>
      <c r="H95" s="739"/>
      <c r="I95" s="613" t="s">
        <v>90</v>
      </c>
      <c r="J95" s="614"/>
      <c r="K95" s="614"/>
      <c r="L95" s="614"/>
      <c r="M95" s="614"/>
      <c r="N95" s="596"/>
      <c r="O95" s="745" t="str">
        <f>IF(Dienststellendaten!N31&gt;1,Dienststellendaten!N31,"")</f>
        <v/>
      </c>
      <c r="P95" s="745"/>
      <c r="Q95" s="746"/>
      <c r="R95" s="4"/>
      <c r="S95" s="4"/>
      <c r="T95" s="455"/>
      <c r="U95" s="4"/>
      <c r="V95" s="4"/>
      <c r="W95" s="4"/>
      <c r="X95" s="4"/>
      <c r="Y95" s="5"/>
      <c r="Z95" s="3"/>
      <c r="AA95" s="653"/>
    </row>
    <row r="96" spans="1:38" ht="10.199999999999999" customHeight="1" x14ac:dyDescent="0.25">
      <c r="A96" s="462"/>
      <c r="B96" s="615"/>
      <c r="C96" s="613"/>
      <c r="D96" s="613"/>
      <c r="E96" s="4"/>
      <c r="F96" s="740"/>
      <c r="G96" s="740"/>
      <c r="H96" s="741"/>
      <c r="I96" s="614"/>
      <c r="J96" s="614"/>
      <c r="K96" s="614"/>
      <c r="L96" s="614"/>
      <c r="M96" s="614"/>
      <c r="N96" s="596"/>
      <c r="O96" s="747"/>
      <c r="P96" s="747"/>
      <c r="Q96" s="748"/>
      <c r="R96" s="4"/>
      <c r="S96" s="4"/>
      <c r="T96" s="455"/>
      <c r="U96" s="4"/>
      <c r="V96" s="4"/>
      <c r="W96" s="4"/>
      <c r="X96" s="4"/>
      <c r="Y96" s="5"/>
      <c r="Z96" s="3"/>
      <c r="AA96" s="653"/>
    </row>
    <row r="97" spans="1:27" ht="10.199999999999999" customHeight="1" x14ac:dyDescent="0.25">
      <c r="A97" s="462"/>
      <c r="B97" s="40"/>
      <c r="C97" s="456"/>
      <c r="D97" s="456"/>
      <c r="E97" s="456"/>
      <c r="F97" s="29"/>
      <c r="G97" s="29"/>
      <c r="H97" s="29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5"/>
      <c r="Z97" s="3"/>
      <c r="AA97" s="653"/>
    </row>
    <row r="98" spans="1:27" ht="10.199999999999999" customHeight="1" x14ac:dyDescent="0.25">
      <c r="A98" s="462"/>
      <c r="B98" s="615" t="s">
        <v>49</v>
      </c>
      <c r="C98" s="613"/>
      <c r="D98" s="613"/>
      <c r="E98" s="466"/>
      <c r="F98" s="742"/>
      <c r="G98" s="743"/>
      <c r="H98" s="739"/>
      <c r="I98" s="4"/>
      <c r="J98" s="4"/>
      <c r="K98" s="4"/>
      <c r="L98" s="4"/>
      <c r="M98" s="4"/>
      <c r="N98" s="4"/>
      <c r="O98" s="4"/>
      <c r="P98" s="4"/>
      <c r="Q98" s="455"/>
      <c r="R98" s="455"/>
      <c r="S98" s="455"/>
      <c r="T98" s="455"/>
      <c r="U98" s="61"/>
      <c r="V98" s="61"/>
      <c r="W98" s="4"/>
      <c r="X98" s="4"/>
      <c r="Y98" s="5"/>
      <c r="Z98" s="3"/>
      <c r="AA98" s="653"/>
    </row>
    <row r="99" spans="1:27" ht="10.199999999999999" customHeight="1" x14ac:dyDescent="0.25">
      <c r="A99" s="462"/>
      <c r="B99" s="615"/>
      <c r="C99" s="613"/>
      <c r="D99" s="613"/>
      <c r="E99" s="456"/>
      <c r="F99" s="744"/>
      <c r="G99" s="744"/>
      <c r="H99" s="741"/>
      <c r="I99" s="4"/>
      <c r="J99" s="4"/>
      <c r="K99" s="4"/>
      <c r="L99" s="4"/>
      <c r="M99" s="4"/>
      <c r="N99" s="4"/>
      <c r="O99" s="4"/>
      <c r="P99" s="4"/>
      <c r="Q99" s="455"/>
      <c r="R99" s="455"/>
      <c r="S99" s="455"/>
      <c r="T99" s="455"/>
      <c r="U99" s="61"/>
      <c r="V99" s="61"/>
      <c r="W99" s="4"/>
      <c r="X99" s="4"/>
      <c r="Y99" s="5"/>
      <c r="Z99" s="3"/>
      <c r="AA99" s="653"/>
    </row>
    <row r="100" spans="1:27" ht="10.199999999999999" customHeight="1" x14ac:dyDescent="0.25">
      <c r="A100" s="462"/>
      <c r="B100" s="40"/>
      <c r="C100" s="456"/>
      <c r="D100" s="456"/>
      <c r="E100" s="456"/>
      <c r="F100" s="29"/>
      <c r="G100" s="29"/>
      <c r="H100" s="29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5"/>
      <c r="Z100" s="3"/>
      <c r="AA100" s="653"/>
    </row>
    <row r="101" spans="1:27" ht="10.199999999999999" customHeight="1" thickBot="1" x14ac:dyDescent="0.3">
      <c r="A101" s="462"/>
      <c r="B101" s="41"/>
      <c r="C101" s="42"/>
      <c r="D101" s="42"/>
      <c r="E101" s="42"/>
      <c r="F101" s="43"/>
      <c r="G101" s="43"/>
      <c r="H101" s="43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7"/>
      <c r="Z101" s="3"/>
      <c r="AA101" s="653"/>
    </row>
    <row r="102" spans="1:27" ht="9.6" customHeight="1" x14ac:dyDescent="0.25">
      <c r="A102" s="462"/>
      <c r="B102" s="456"/>
      <c r="C102" s="456"/>
      <c r="D102" s="456"/>
      <c r="E102" s="456"/>
      <c r="F102" s="29"/>
      <c r="G102" s="29"/>
      <c r="H102" s="29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653"/>
    </row>
    <row r="103" spans="1:27" ht="10.199999999999999" customHeight="1" x14ac:dyDescent="0.25">
      <c r="A103" s="462"/>
      <c r="B103" s="698" t="s">
        <v>8</v>
      </c>
      <c r="C103" s="698"/>
      <c r="D103" s="698"/>
      <c r="E103" s="698"/>
      <c r="F103" s="698"/>
      <c r="G103" s="698"/>
      <c r="H103" s="698"/>
      <c r="I103" s="698"/>
      <c r="J103" s="698"/>
      <c r="K103" s="698"/>
      <c r="AA103" s="653"/>
    </row>
    <row r="104" spans="1:27" ht="10.199999999999999" customHeight="1" x14ac:dyDescent="0.25">
      <c r="A104" s="462"/>
      <c r="B104" s="698"/>
      <c r="C104" s="698"/>
      <c r="D104" s="698"/>
      <c r="E104" s="698"/>
      <c r="F104" s="698"/>
      <c r="G104" s="698"/>
      <c r="H104" s="698"/>
      <c r="I104" s="698"/>
      <c r="J104" s="698"/>
      <c r="K104" s="698"/>
      <c r="AA104" s="653"/>
    </row>
    <row r="105" spans="1:27" ht="10.199999999999999" customHeight="1" x14ac:dyDescent="0.25">
      <c r="A105" s="462"/>
      <c r="B105" s="617" t="s">
        <v>9</v>
      </c>
      <c r="C105" s="617"/>
      <c r="D105" s="617"/>
      <c r="E105" s="617"/>
      <c r="F105" s="617"/>
      <c r="G105" s="617"/>
      <c r="H105" s="617"/>
      <c r="I105" s="617"/>
      <c r="J105" s="617"/>
      <c r="K105" s="617"/>
      <c r="L105" s="503"/>
      <c r="M105" s="503"/>
      <c r="AA105" s="653"/>
    </row>
    <row r="106" spans="1:27" ht="10.199999999999999" customHeight="1" x14ac:dyDescent="0.25">
      <c r="A106" s="462"/>
      <c r="B106" s="503"/>
      <c r="C106" s="503"/>
      <c r="D106" s="503"/>
      <c r="E106" s="503"/>
      <c r="F106" s="503"/>
      <c r="G106" s="503"/>
      <c r="H106" s="503"/>
      <c r="I106" s="503"/>
      <c r="J106" s="503"/>
      <c r="K106" s="503"/>
      <c r="L106" s="503"/>
      <c r="M106" s="503"/>
      <c r="AA106" s="653"/>
    </row>
    <row r="107" spans="1:27" ht="10.199999999999999" customHeight="1" x14ac:dyDescent="0.25">
      <c r="A107" s="462"/>
      <c r="B107" s="68"/>
      <c r="C107" s="68"/>
      <c r="D107" s="68"/>
      <c r="E107" s="68"/>
      <c r="F107" s="69"/>
      <c r="G107" s="69"/>
      <c r="H107" s="69"/>
      <c r="I107" s="462"/>
      <c r="J107" s="462"/>
      <c r="K107" s="462"/>
      <c r="L107" s="462"/>
      <c r="M107" s="462"/>
      <c r="N107" s="462"/>
      <c r="O107" s="462"/>
      <c r="P107" s="462"/>
      <c r="Q107" s="462"/>
      <c r="R107" s="462"/>
      <c r="S107" s="462"/>
      <c r="T107" s="462"/>
      <c r="U107" s="462"/>
      <c r="V107" s="462"/>
      <c r="W107" s="462"/>
      <c r="X107" s="462"/>
      <c r="Y107" s="462"/>
      <c r="Z107" s="462"/>
      <c r="AA107" s="653"/>
    </row>
    <row r="108" spans="1:27" ht="10.199999999999999" customHeight="1" x14ac:dyDescent="0.25">
      <c r="A108" s="46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462"/>
      <c r="M108" s="462"/>
      <c r="N108" s="462"/>
      <c r="O108" s="462"/>
      <c r="P108" s="462"/>
      <c r="Q108" s="462"/>
      <c r="R108" s="462"/>
      <c r="S108" s="462"/>
      <c r="T108" s="462"/>
      <c r="U108" s="462"/>
      <c r="V108" s="462"/>
      <c r="W108" s="462"/>
      <c r="X108" s="462"/>
      <c r="Y108" s="462"/>
      <c r="Z108" s="462"/>
      <c r="AA108" s="653"/>
    </row>
    <row r="109" spans="1:27" ht="10.199999999999999" customHeight="1" x14ac:dyDescent="0.25">
      <c r="A109" s="46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462"/>
      <c r="M109" s="462"/>
      <c r="N109" s="462"/>
      <c r="O109" s="462"/>
      <c r="P109" s="462"/>
      <c r="Q109" s="462"/>
      <c r="R109" s="462"/>
      <c r="S109" s="462"/>
      <c r="T109" s="462"/>
      <c r="U109" s="462"/>
      <c r="V109" s="462"/>
      <c r="W109" s="462"/>
      <c r="X109" s="462"/>
      <c r="Y109" s="462"/>
      <c r="Z109" s="462"/>
      <c r="AA109" s="653"/>
    </row>
    <row r="110" spans="1:27" ht="10.199999999999999" customHeight="1" x14ac:dyDescent="0.25">
      <c r="AA110" s="653"/>
    </row>
    <row r="111" spans="1:27" ht="10.199999999999999" customHeight="1" x14ac:dyDescent="0.25"/>
    <row r="112" spans="1:27" ht="10.199999999999999" customHeight="1" x14ac:dyDescent="0.25"/>
    <row r="113" ht="10.199999999999999" customHeight="1" x14ac:dyDescent="0.25"/>
    <row r="114" ht="10.199999999999999" customHeight="1" x14ac:dyDescent="0.25"/>
    <row r="115" ht="10.199999999999999" customHeight="1" x14ac:dyDescent="0.25"/>
    <row r="116" ht="10.199999999999999" customHeight="1" x14ac:dyDescent="0.25"/>
    <row r="117" ht="10.199999999999999" customHeight="1" x14ac:dyDescent="0.25"/>
    <row r="118" ht="10.199999999999999" customHeight="1" x14ac:dyDescent="0.25"/>
    <row r="119" ht="10.199999999999999" customHeight="1" x14ac:dyDescent="0.25"/>
    <row r="120" ht="10.199999999999999" customHeight="1" x14ac:dyDescent="0.25"/>
    <row r="121" ht="10.199999999999999" customHeight="1" x14ac:dyDescent="0.25"/>
    <row r="122" ht="10.199999999999999" customHeight="1" x14ac:dyDescent="0.25"/>
    <row r="123" ht="10.199999999999999" customHeight="1" x14ac:dyDescent="0.25"/>
    <row r="124" ht="10.199999999999999" customHeight="1" x14ac:dyDescent="0.25"/>
    <row r="125" ht="10.199999999999999" customHeight="1" x14ac:dyDescent="0.25"/>
    <row r="126" ht="10.199999999999999" customHeight="1" x14ac:dyDescent="0.25"/>
    <row r="127" ht="10.199999999999999" customHeight="1" x14ac:dyDescent="0.25"/>
    <row r="128" ht="10.199999999999999" customHeight="1" x14ac:dyDescent="0.25"/>
    <row r="129" ht="10.199999999999999" customHeight="1" x14ac:dyDescent="0.25"/>
    <row r="130" ht="10.199999999999999" customHeight="1" x14ac:dyDescent="0.25"/>
    <row r="131" ht="10.199999999999999" customHeight="1" x14ac:dyDescent="0.25"/>
    <row r="132" ht="10.199999999999999" customHeight="1" x14ac:dyDescent="0.25"/>
    <row r="133" ht="10.199999999999999" customHeight="1" x14ac:dyDescent="0.25"/>
    <row r="134" ht="10.199999999999999" customHeight="1" x14ac:dyDescent="0.25"/>
    <row r="135" ht="10.199999999999999" customHeight="1" x14ac:dyDescent="0.25"/>
    <row r="136" ht="10.199999999999999" customHeight="1" x14ac:dyDescent="0.25"/>
    <row r="137" ht="10.199999999999999" customHeight="1" x14ac:dyDescent="0.25"/>
    <row r="138" ht="10.199999999999999" customHeight="1" x14ac:dyDescent="0.25"/>
  </sheetData>
  <sheetProtection algorithmName="SHA-512" hashValue="d0XgfejYcVZf9AgLnRIV2r16K0uIrVTDpbDGW0hwmpkcwCy7Ro//KaohwCth6VOkwpnyd4z8XqkKwNmCHmF3ig==" saltValue="XrQeKcPkIS8eZetFBgvrUA==" spinCount="100000" sheet="1" selectLockedCells="1"/>
  <mergeCells count="137">
    <mergeCell ref="B98:D99"/>
    <mergeCell ref="F98:H99"/>
    <mergeCell ref="B103:K104"/>
    <mergeCell ref="B105:M106"/>
    <mergeCell ref="B88:G88"/>
    <mergeCell ref="J88:O88"/>
    <mergeCell ref="R88:W88"/>
    <mergeCell ref="B92:F93"/>
    <mergeCell ref="B95:D96"/>
    <mergeCell ref="F95:H96"/>
    <mergeCell ref="I95:N96"/>
    <mergeCell ref="O95:Q96"/>
    <mergeCell ref="B77:O78"/>
    <mergeCell ref="P77:Q78"/>
    <mergeCell ref="R77:V78"/>
    <mergeCell ref="AB78:AC78"/>
    <mergeCell ref="B85:G86"/>
    <mergeCell ref="J85:O86"/>
    <mergeCell ref="R85:W86"/>
    <mergeCell ref="P66:P67"/>
    <mergeCell ref="Q66:Y67"/>
    <mergeCell ref="P70:W71"/>
    <mergeCell ref="X70:Y71"/>
    <mergeCell ref="B74:J75"/>
    <mergeCell ref="L74:V75"/>
    <mergeCell ref="B62:B63"/>
    <mergeCell ref="C62:K63"/>
    <mergeCell ref="P62:P63"/>
    <mergeCell ref="Q62:Y63"/>
    <mergeCell ref="B64:B65"/>
    <mergeCell ref="C64:K65"/>
    <mergeCell ref="P64:P65"/>
    <mergeCell ref="Q64:Y65"/>
    <mergeCell ref="B58:B59"/>
    <mergeCell ref="C58:K59"/>
    <mergeCell ref="P58:P59"/>
    <mergeCell ref="Q58:Y59"/>
    <mergeCell ref="B60:B61"/>
    <mergeCell ref="C60:K61"/>
    <mergeCell ref="P60:P61"/>
    <mergeCell ref="Q60:Y61"/>
    <mergeCell ref="B54:B55"/>
    <mergeCell ref="C54:K55"/>
    <mergeCell ref="P54:P55"/>
    <mergeCell ref="Q54:Y55"/>
    <mergeCell ref="B56:B57"/>
    <mergeCell ref="C56:K57"/>
    <mergeCell ref="P56:P57"/>
    <mergeCell ref="Q56:Y57"/>
    <mergeCell ref="B50:B51"/>
    <mergeCell ref="C50:K51"/>
    <mergeCell ref="P50:P51"/>
    <mergeCell ref="Q50:Y51"/>
    <mergeCell ref="B52:B53"/>
    <mergeCell ref="C52:K53"/>
    <mergeCell ref="P52:P53"/>
    <mergeCell ref="Q52:Y53"/>
    <mergeCell ref="B46:B47"/>
    <mergeCell ref="C46:K47"/>
    <mergeCell ref="P46:P47"/>
    <mergeCell ref="Q46:Y47"/>
    <mergeCell ref="B48:B49"/>
    <mergeCell ref="C48:K49"/>
    <mergeCell ref="P48:P49"/>
    <mergeCell ref="Q48:Y49"/>
    <mergeCell ref="B42:B43"/>
    <mergeCell ref="C42:K43"/>
    <mergeCell ref="P42:P43"/>
    <mergeCell ref="Q42:Y43"/>
    <mergeCell ref="B44:B45"/>
    <mergeCell ref="C44:K45"/>
    <mergeCell ref="P44:P45"/>
    <mergeCell ref="Q44:Y45"/>
    <mergeCell ref="B38:B39"/>
    <mergeCell ref="C38:K39"/>
    <mergeCell ref="P38:P39"/>
    <mergeCell ref="Q38:Y39"/>
    <mergeCell ref="B40:B41"/>
    <mergeCell ref="C40:K41"/>
    <mergeCell ref="P40:P41"/>
    <mergeCell ref="Q40:Y41"/>
    <mergeCell ref="B34:B35"/>
    <mergeCell ref="C34:K35"/>
    <mergeCell ref="P34:P35"/>
    <mergeCell ref="Q34:Y35"/>
    <mergeCell ref="B36:B37"/>
    <mergeCell ref="C36:K37"/>
    <mergeCell ref="P36:P37"/>
    <mergeCell ref="Q36:Y37"/>
    <mergeCell ref="B32:B33"/>
    <mergeCell ref="C32:K33"/>
    <mergeCell ref="P32:P33"/>
    <mergeCell ref="Q32:Y33"/>
    <mergeCell ref="B26:B27"/>
    <mergeCell ref="C26:K27"/>
    <mergeCell ref="P26:P27"/>
    <mergeCell ref="Q26:Y27"/>
    <mergeCell ref="B28:B29"/>
    <mergeCell ref="C28:K29"/>
    <mergeCell ref="P28:P29"/>
    <mergeCell ref="Q28:Y29"/>
    <mergeCell ref="B18:B19"/>
    <mergeCell ref="C18:K19"/>
    <mergeCell ref="P18:P19"/>
    <mergeCell ref="Q18:Y19"/>
    <mergeCell ref="B20:B21"/>
    <mergeCell ref="C20:K21"/>
    <mergeCell ref="P20:P21"/>
    <mergeCell ref="Q20:Y21"/>
    <mergeCell ref="B30:B31"/>
    <mergeCell ref="C30:K31"/>
    <mergeCell ref="P30:P31"/>
    <mergeCell ref="Q30:Y31"/>
    <mergeCell ref="B9:Z10"/>
    <mergeCell ref="B11:Z12"/>
    <mergeCell ref="B16:B17"/>
    <mergeCell ref="C16:K17"/>
    <mergeCell ref="P16:P17"/>
    <mergeCell ref="Q16:Y17"/>
    <mergeCell ref="AA1:AA110"/>
    <mergeCell ref="B2:C3"/>
    <mergeCell ref="E2:G3"/>
    <mergeCell ref="I2:S3"/>
    <mergeCell ref="V2:Y3"/>
    <mergeCell ref="B4:D4"/>
    <mergeCell ref="E4:G4"/>
    <mergeCell ref="I4:S4"/>
    <mergeCell ref="W4:Y5"/>
    <mergeCell ref="B7:Z8"/>
    <mergeCell ref="B22:B23"/>
    <mergeCell ref="C22:K23"/>
    <mergeCell ref="P22:P23"/>
    <mergeCell ref="Q22:Y23"/>
    <mergeCell ref="B24:B25"/>
    <mergeCell ref="C24:K25"/>
    <mergeCell ref="P24:P25"/>
    <mergeCell ref="Q24:Y25"/>
  </mergeCells>
  <pageMargins left="0.7" right="0.7" top="0.78740157499999996" bottom="0.78740157499999996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theme="3" tint="0.39997558519241921"/>
  </sheetPr>
  <dimension ref="A1:AC153"/>
  <sheetViews>
    <sheetView showGridLines="0" zoomScaleNormal="100" workbookViewId="0">
      <selection activeCell="B18" sqref="B18:F19"/>
    </sheetView>
  </sheetViews>
  <sheetFormatPr baseColWidth="10" defaultRowHeight="13.2" x14ac:dyDescent="0.25"/>
  <cols>
    <col min="1" max="26" width="4.6640625" customWidth="1"/>
    <col min="27" max="27" width="3.88671875" customWidth="1"/>
  </cols>
  <sheetData>
    <row r="1" spans="1:28" ht="10.199999999999999" customHeight="1" x14ac:dyDescent="0.25">
      <c r="AB1" s="652" t="s">
        <v>466</v>
      </c>
    </row>
    <row r="2" spans="1:28" ht="10.199999999999999" customHeight="1" x14ac:dyDescent="0.25">
      <c r="B2" s="661">
        <f>Dienststellendaten!E15</f>
        <v>0</v>
      </c>
      <c r="C2" s="662"/>
      <c r="D2" s="51"/>
      <c r="E2" s="665">
        <f>Dienststellendaten!E17</f>
        <v>0</v>
      </c>
      <c r="F2" s="666"/>
      <c r="G2" s="667"/>
      <c r="I2" s="665">
        <f>Dienststellendaten!D5</f>
        <v>0</v>
      </c>
      <c r="J2" s="671"/>
      <c r="K2" s="671"/>
      <c r="L2" s="671"/>
      <c r="M2" s="671"/>
      <c r="N2" s="671"/>
      <c r="O2" s="671"/>
      <c r="P2" s="671"/>
      <c r="Q2" s="671"/>
      <c r="R2" s="671"/>
      <c r="S2" s="672"/>
      <c r="V2" s="676" t="s">
        <v>515</v>
      </c>
      <c r="W2" s="530"/>
      <c r="X2" s="530"/>
      <c r="Y2" s="530"/>
      <c r="AB2" s="653"/>
    </row>
    <row r="3" spans="1:28" ht="10.199999999999999" customHeight="1" x14ac:dyDescent="0.25">
      <c r="B3" s="663"/>
      <c r="C3" s="664"/>
      <c r="D3" s="50"/>
      <c r="E3" s="668"/>
      <c r="F3" s="669"/>
      <c r="G3" s="670"/>
      <c r="I3" s="673"/>
      <c r="J3" s="674"/>
      <c r="K3" s="674"/>
      <c r="L3" s="674"/>
      <c r="M3" s="674"/>
      <c r="N3" s="674"/>
      <c r="O3" s="674"/>
      <c r="P3" s="674"/>
      <c r="Q3" s="674"/>
      <c r="R3" s="674"/>
      <c r="S3" s="675"/>
      <c r="V3" s="530"/>
      <c r="W3" s="530"/>
      <c r="X3" s="530"/>
      <c r="Y3" s="530"/>
      <c r="AB3" s="653"/>
    </row>
    <row r="4" spans="1:28" ht="10.199999999999999" customHeight="1" x14ac:dyDescent="0.25">
      <c r="B4" s="677" t="s">
        <v>18</v>
      </c>
      <c r="C4" s="677"/>
      <c r="D4" s="677"/>
      <c r="E4" s="678" t="s">
        <v>43</v>
      </c>
      <c r="F4" s="679"/>
      <c r="G4" s="679"/>
      <c r="I4" s="680" t="s">
        <v>435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V4" s="832" t="s">
        <v>433</v>
      </c>
      <c r="W4" s="833"/>
      <c r="X4" s="833"/>
      <c r="Y4" s="833"/>
      <c r="AB4" s="653"/>
    </row>
    <row r="5" spans="1:28" ht="10.199999999999999" customHeight="1" x14ac:dyDescent="0.25">
      <c r="B5" s="24"/>
      <c r="C5" s="24"/>
      <c r="D5" s="24"/>
      <c r="G5" s="24"/>
      <c r="H5" s="24"/>
      <c r="I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833"/>
      <c r="W5" s="833"/>
      <c r="X5" s="833"/>
      <c r="Y5" s="833"/>
      <c r="AB5" s="653"/>
    </row>
    <row r="6" spans="1:28" ht="9.6" customHeight="1" x14ac:dyDescent="0.25">
      <c r="AB6" s="653"/>
    </row>
    <row r="7" spans="1:28" ht="10.199999999999999" customHeight="1" x14ac:dyDescent="0.25">
      <c r="B7" s="834" t="s">
        <v>514</v>
      </c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534"/>
      <c r="U7" s="474"/>
      <c r="V7" s="831" t="s">
        <v>423</v>
      </c>
      <c r="W7" s="831"/>
      <c r="X7" s="831"/>
      <c r="Y7" s="831"/>
      <c r="Z7" s="474"/>
      <c r="AB7" s="653"/>
    </row>
    <row r="8" spans="1:28" ht="10.199999999999999" customHeight="1" x14ac:dyDescent="0.25"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474"/>
      <c r="V8" s="831"/>
      <c r="W8" s="831"/>
      <c r="X8" s="831"/>
      <c r="Y8" s="831"/>
      <c r="Z8" s="474"/>
      <c r="AB8" s="653"/>
    </row>
    <row r="9" spans="1:28" ht="10.199999999999999" customHeight="1" x14ac:dyDescent="0.25">
      <c r="B9" s="683" t="s">
        <v>468</v>
      </c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683"/>
      <c r="AB9" s="653"/>
    </row>
    <row r="10" spans="1:28" ht="10.199999999999999" customHeight="1" x14ac:dyDescent="0.25"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B10" s="653"/>
    </row>
    <row r="11" spans="1:28" ht="10.199999999999999" customHeight="1" x14ac:dyDescent="0.25">
      <c r="B11" s="684" t="s">
        <v>414</v>
      </c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2"/>
      <c r="X11" s="512"/>
      <c r="Y11" s="512"/>
      <c r="Z11" s="512"/>
      <c r="AB11" s="653"/>
    </row>
    <row r="12" spans="1:28" ht="10.199999999999999" customHeight="1" x14ac:dyDescent="0.25"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  <c r="X12" s="512"/>
      <c r="Y12" s="512"/>
      <c r="Z12" s="512"/>
      <c r="AB12" s="653"/>
    </row>
    <row r="13" spans="1:28" ht="10.199999999999999" customHeight="1" x14ac:dyDescent="0.25">
      <c r="AB13" s="653"/>
    </row>
    <row r="14" spans="1:28" ht="10.199999999999999" customHeight="1" x14ac:dyDescent="0.25">
      <c r="AB14" s="653"/>
    </row>
    <row r="15" spans="1:28" ht="10.199999999999999" customHeight="1" x14ac:dyDescent="0.25">
      <c r="A15" s="798" t="s">
        <v>24</v>
      </c>
      <c r="B15" s="801" t="s">
        <v>41</v>
      </c>
      <c r="C15" s="802"/>
      <c r="D15" s="802"/>
      <c r="E15" s="802"/>
      <c r="F15" s="803"/>
      <c r="G15" s="801" t="s">
        <v>42</v>
      </c>
      <c r="H15" s="802"/>
      <c r="I15" s="802"/>
      <c r="J15" s="802"/>
      <c r="K15" s="803"/>
      <c r="L15" s="810" t="s">
        <v>40</v>
      </c>
      <c r="M15" s="811"/>
      <c r="N15" s="812"/>
      <c r="O15" s="810" t="s">
        <v>39</v>
      </c>
      <c r="P15" s="811"/>
      <c r="Q15" s="811"/>
      <c r="R15" s="812"/>
      <c r="S15" s="819" t="s">
        <v>25</v>
      </c>
      <c r="T15" s="820"/>
      <c r="U15" s="820"/>
      <c r="V15" s="821"/>
      <c r="W15" s="810" t="s">
        <v>38</v>
      </c>
      <c r="X15" s="835"/>
      <c r="Y15" s="836"/>
      <c r="Z15" s="828" t="s">
        <v>26</v>
      </c>
      <c r="AB15" s="653"/>
    </row>
    <row r="16" spans="1:28" ht="10.199999999999999" customHeight="1" x14ac:dyDescent="0.25">
      <c r="A16" s="799"/>
      <c r="B16" s="804"/>
      <c r="C16" s="805"/>
      <c r="D16" s="805"/>
      <c r="E16" s="805"/>
      <c r="F16" s="806"/>
      <c r="G16" s="804"/>
      <c r="H16" s="805"/>
      <c r="I16" s="805"/>
      <c r="J16" s="805"/>
      <c r="K16" s="806"/>
      <c r="L16" s="813"/>
      <c r="M16" s="814"/>
      <c r="N16" s="815"/>
      <c r="O16" s="813"/>
      <c r="P16" s="814"/>
      <c r="Q16" s="814"/>
      <c r="R16" s="815"/>
      <c r="S16" s="822"/>
      <c r="T16" s="823"/>
      <c r="U16" s="823"/>
      <c r="V16" s="824"/>
      <c r="W16" s="837"/>
      <c r="X16" s="838"/>
      <c r="Y16" s="839"/>
      <c r="Z16" s="829"/>
      <c r="AB16" s="653"/>
    </row>
    <row r="17" spans="1:29" ht="10.199999999999999" customHeight="1" x14ac:dyDescent="0.25">
      <c r="A17" s="800"/>
      <c r="B17" s="807"/>
      <c r="C17" s="808"/>
      <c r="D17" s="808"/>
      <c r="E17" s="808"/>
      <c r="F17" s="809"/>
      <c r="G17" s="807"/>
      <c r="H17" s="808"/>
      <c r="I17" s="808"/>
      <c r="J17" s="808"/>
      <c r="K17" s="809"/>
      <c r="L17" s="816"/>
      <c r="M17" s="817"/>
      <c r="N17" s="818"/>
      <c r="O17" s="816"/>
      <c r="P17" s="817"/>
      <c r="Q17" s="817"/>
      <c r="R17" s="818"/>
      <c r="S17" s="825"/>
      <c r="T17" s="826"/>
      <c r="U17" s="826"/>
      <c r="V17" s="827"/>
      <c r="W17" s="840"/>
      <c r="X17" s="841"/>
      <c r="Y17" s="842"/>
      <c r="Z17" s="830"/>
      <c r="AB17" s="653"/>
    </row>
    <row r="18" spans="1:29" ht="10.199999999999999" customHeight="1" x14ac:dyDescent="0.25">
      <c r="A18" s="759">
        <v>1</v>
      </c>
      <c r="B18" s="761"/>
      <c r="C18" s="767"/>
      <c r="D18" s="767"/>
      <c r="E18" s="767"/>
      <c r="F18" s="768"/>
      <c r="G18" s="761"/>
      <c r="H18" s="767"/>
      <c r="I18" s="767"/>
      <c r="J18" s="767"/>
      <c r="K18" s="768"/>
      <c r="L18" s="770"/>
      <c r="M18" s="778"/>
      <c r="N18" s="779"/>
      <c r="O18" s="761"/>
      <c r="P18" s="767"/>
      <c r="Q18" s="767"/>
      <c r="R18" s="768"/>
      <c r="S18" s="761"/>
      <c r="T18" s="767"/>
      <c r="U18" s="767"/>
      <c r="V18" s="768"/>
      <c r="W18" s="761"/>
      <c r="X18" s="767"/>
      <c r="Y18" s="768"/>
      <c r="Z18" s="776"/>
      <c r="AB18" s="653"/>
    </row>
    <row r="19" spans="1:29" ht="10.199999999999999" customHeight="1" x14ac:dyDescent="0.25">
      <c r="A19" s="760"/>
      <c r="B19" s="769"/>
      <c r="C19" s="601"/>
      <c r="D19" s="601"/>
      <c r="E19" s="601"/>
      <c r="F19" s="602"/>
      <c r="G19" s="769"/>
      <c r="H19" s="601"/>
      <c r="I19" s="601"/>
      <c r="J19" s="601"/>
      <c r="K19" s="602"/>
      <c r="L19" s="780"/>
      <c r="M19" s="781"/>
      <c r="N19" s="782"/>
      <c r="O19" s="769"/>
      <c r="P19" s="601"/>
      <c r="Q19" s="601"/>
      <c r="R19" s="602"/>
      <c r="S19" s="769"/>
      <c r="T19" s="601"/>
      <c r="U19" s="601"/>
      <c r="V19" s="602"/>
      <c r="W19" s="769"/>
      <c r="X19" s="601"/>
      <c r="Y19" s="602"/>
      <c r="Z19" s="777"/>
      <c r="AB19" s="653"/>
    </row>
    <row r="20" spans="1:29" ht="10.199999999999999" customHeight="1" x14ac:dyDescent="0.25">
      <c r="A20" s="759">
        <v>2</v>
      </c>
      <c r="B20" s="761"/>
      <c r="C20" s="767"/>
      <c r="D20" s="767"/>
      <c r="E20" s="767"/>
      <c r="F20" s="768"/>
      <c r="G20" s="761"/>
      <c r="H20" s="767"/>
      <c r="I20" s="767"/>
      <c r="J20" s="767"/>
      <c r="K20" s="768"/>
      <c r="L20" s="770"/>
      <c r="M20" s="778"/>
      <c r="N20" s="779"/>
      <c r="O20" s="761"/>
      <c r="P20" s="767"/>
      <c r="Q20" s="767"/>
      <c r="R20" s="768"/>
      <c r="S20" s="761"/>
      <c r="T20" s="767"/>
      <c r="U20" s="767"/>
      <c r="V20" s="768"/>
      <c r="W20" s="761"/>
      <c r="X20" s="767"/>
      <c r="Y20" s="768"/>
      <c r="Z20" s="776"/>
      <c r="AB20" s="653"/>
    </row>
    <row r="21" spans="1:29" ht="10.199999999999999" customHeight="1" x14ac:dyDescent="0.25">
      <c r="A21" s="760"/>
      <c r="B21" s="769"/>
      <c r="C21" s="601"/>
      <c r="D21" s="601"/>
      <c r="E21" s="601"/>
      <c r="F21" s="602"/>
      <c r="G21" s="769"/>
      <c r="H21" s="601"/>
      <c r="I21" s="601"/>
      <c r="J21" s="601"/>
      <c r="K21" s="602"/>
      <c r="L21" s="780"/>
      <c r="M21" s="781"/>
      <c r="N21" s="782"/>
      <c r="O21" s="769"/>
      <c r="P21" s="601"/>
      <c r="Q21" s="601"/>
      <c r="R21" s="602"/>
      <c r="S21" s="769"/>
      <c r="T21" s="601"/>
      <c r="U21" s="601"/>
      <c r="V21" s="602"/>
      <c r="W21" s="769"/>
      <c r="X21" s="601"/>
      <c r="Y21" s="602"/>
      <c r="Z21" s="777"/>
      <c r="AB21" s="653"/>
    </row>
    <row r="22" spans="1:29" ht="10.199999999999999" customHeight="1" x14ac:dyDescent="0.25">
      <c r="A22" s="759">
        <v>3</v>
      </c>
      <c r="B22" s="761"/>
      <c r="C22" s="767"/>
      <c r="D22" s="767"/>
      <c r="E22" s="767"/>
      <c r="F22" s="768"/>
      <c r="G22" s="761"/>
      <c r="H22" s="767"/>
      <c r="I22" s="767"/>
      <c r="J22" s="767"/>
      <c r="K22" s="768"/>
      <c r="L22" s="770"/>
      <c r="M22" s="778"/>
      <c r="N22" s="779"/>
      <c r="O22" s="761"/>
      <c r="P22" s="767"/>
      <c r="Q22" s="767"/>
      <c r="R22" s="768"/>
      <c r="S22" s="761"/>
      <c r="T22" s="767"/>
      <c r="U22" s="767"/>
      <c r="V22" s="768"/>
      <c r="W22" s="761"/>
      <c r="X22" s="767"/>
      <c r="Y22" s="768"/>
      <c r="Z22" s="776"/>
      <c r="AB22" s="653"/>
    </row>
    <row r="23" spans="1:29" ht="10.199999999999999" customHeight="1" x14ac:dyDescent="0.25">
      <c r="A23" s="760"/>
      <c r="B23" s="769"/>
      <c r="C23" s="601"/>
      <c r="D23" s="601"/>
      <c r="E23" s="601"/>
      <c r="F23" s="602"/>
      <c r="G23" s="769"/>
      <c r="H23" s="601"/>
      <c r="I23" s="601"/>
      <c r="J23" s="601"/>
      <c r="K23" s="602"/>
      <c r="L23" s="780"/>
      <c r="M23" s="781"/>
      <c r="N23" s="782"/>
      <c r="O23" s="769"/>
      <c r="P23" s="601"/>
      <c r="Q23" s="601"/>
      <c r="R23" s="602"/>
      <c r="S23" s="769"/>
      <c r="T23" s="601"/>
      <c r="U23" s="601"/>
      <c r="V23" s="602"/>
      <c r="W23" s="769"/>
      <c r="X23" s="601"/>
      <c r="Y23" s="602"/>
      <c r="Z23" s="777"/>
      <c r="AB23" s="653"/>
    </row>
    <row r="24" spans="1:29" ht="10.199999999999999" customHeight="1" x14ac:dyDescent="0.25">
      <c r="A24" s="759">
        <v>4</v>
      </c>
      <c r="B24" s="761"/>
      <c r="C24" s="767"/>
      <c r="D24" s="767"/>
      <c r="E24" s="767"/>
      <c r="F24" s="768"/>
      <c r="G24" s="761"/>
      <c r="H24" s="767"/>
      <c r="I24" s="767"/>
      <c r="J24" s="767"/>
      <c r="K24" s="768"/>
      <c r="L24" s="770"/>
      <c r="M24" s="778"/>
      <c r="N24" s="779"/>
      <c r="O24" s="761"/>
      <c r="P24" s="767"/>
      <c r="Q24" s="767"/>
      <c r="R24" s="768"/>
      <c r="S24" s="761"/>
      <c r="T24" s="767"/>
      <c r="U24" s="767"/>
      <c r="V24" s="768"/>
      <c r="W24" s="761"/>
      <c r="X24" s="767"/>
      <c r="Y24" s="768"/>
      <c r="Z24" s="776"/>
      <c r="AB24" s="653"/>
    </row>
    <row r="25" spans="1:29" ht="10.199999999999999" customHeight="1" x14ac:dyDescent="0.25">
      <c r="A25" s="760"/>
      <c r="B25" s="769"/>
      <c r="C25" s="601"/>
      <c r="D25" s="601"/>
      <c r="E25" s="601"/>
      <c r="F25" s="602"/>
      <c r="G25" s="769"/>
      <c r="H25" s="601"/>
      <c r="I25" s="601"/>
      <c r="J25" s="601"/>
      <c r="K25" s="602"/>
      <c r="L25" s="780"/>
      <c r="M25" s="781"/>
      <c r="N25" s="782"/>
      <c r="O25" s="769"/>
      <c r="P25" s="601"/>
      <c r="Q25" s="601"/>
      <c r="R25" s="602"/>
      <c r="S25" s="769"/>
      <c r="T25" s="601"/>
      <c r="U25" s="601"/>
      <c r="V25" s="602"/>
      <c r="W25" s="769"/>
      <c r="X25" s="601"/>
      <c r="Y25" s="602"/>
      <c r="Z25" s="777"/>
      <c r="AB25" s="653"/>
    </row>
    <row r="26" spans="1:29" ht="10.199999999999999" customHeight="1" x14ac:dyDescent="0.25">
      <c r="A26" s="759">
        <v>5</v>
      </c>
      <c r="B26" s="761"/>
      <c r="C26" s="767"/>
      <c r="D26" s="767"/>
      <c r="E26" s="767"/>
      <c r="F26" s="768"/>
      <c r="G26" s="761"/>
      <c r="H26" s="767"/>
      <c r="I26" s="767"/>
      <c r="J26" s="767"/>
      <c r="K26" s="768"/>
      <c r="L26" s="770"/>
      <c r="M26" s="778"/>
      <c r="N26" s="779"/>
      <c r="O26" s="761"/>
      <c r="P26" s="767"/>
      <c r="Q26" s="767"/>
      <c r="R26" s="768"/>
      <c r="S26" s="761"/>
      <c r="T26" s="767"/>
      <c r="U26" s="767"/>
      <c r="V26" s="768"/>
      <c r="W26" s="761"/>
      <c r="X26" s="767"/>
      <c r="Y26" s="768"/>
      <c r="Z26" s="776"/>
      <c r="AB26" s="653"/>
    </row>
    <row r="27" spans="1:29" ht="10.199999999999999" customHeight="1" x14ac:dyDescent="0.25">
      <c r="A27" s="760"/>
      <c r="B27" s="769"/>
      <c r="C27" s="601"/>
      <c r="D27" s="601"/>
      <c r="E27" s="601"/>
      <c r="F27" s="602"/>
      <c r="G27" s="769"/>
      <c r="H27" s="601"/>
      <c r="I27" s="601"/>
      <c r="J27" s="601"/>
      <c r="K27" s="602"/>
      <c r="L27" s="780"/>
      <c r="M27" s="781"/>
      <c r="N27" s="782"/>
      <c r="O27" s="769"/>
      <c r="P27" s="601"/>
      <c r="Q27" s="601"/>
      <c r="R27" s="602"/>
      <c r="S27" s="769"/>
      <c r="T27" s="601"/>
      <c r="U27" s="601"/>
      <c r="V27" s="602"/>
      <c r="W27" s="769"/>
      <c r="X27" s="601"/>
      <c r="Y27" s="602"/>
      <c r="Z27" s="777"/>
      <c r="AB27" s="653"/>
    </row>
    <row r="28" spans="1:29" ht="10.199999999999999" customHeight="1" x14ac:dyDescent="0.25">
      <c r="A28" s="759">
        <v>6</v>
      </c>
      <c r="B28" s="761"/>
      <c r="C28" s="767"/>
      <c r="D28" s="767"/>
      <c r="E28" s="767"/>
      <c r="F28" s="768"/>
      <c r="G28" s="761"/>
      <c r="H28" s="767"/>
      <c r="I28" s="767"/>
      <c r="J28" s="767"/>
      <c r="K28" s="768"/>
      <c r="L28" s="770"/>
      <c r="M28" s="771"/>
      <c r="N28" s="772"/>
      <c r="O28" s="761"/>
      <c r="P28" s="767"/>
      <c r="Q28" s="767"/>
      <c r="R28" s="768"/>
      <c r="S28" s="761"/>
      <c r="T28" s="767"/>
      <c r="U28" s="767"/>
      <c r="V28" s="768"/>
      <c r="W28" s="761"/>
      <c r="X28" s="767"/>
      <c r="Y28" s="768"/>
      <c r="Z28" s="776"/>
      <c r="AA28" s="25"/>
      <c r="AB28" s="653"/>
      <c r="AC28" s="25"/>
    </row>
    <row r="29" spans="1:29" ht="10.199999999999999" customHeight="1" x14ac:dyDescent="0.25">
      <c r="A29" s="760"/>
      <c r="B29" s="769"/>
      <c r="C29" s="601"/>
      <c r="D29" s="601"/>
      <c r="E29" s="601"/>
      <c r="F29" s="602"/>
      <c r="G29" s="769"/>
      <c r="H29" s="601"/>
      <c r="I29" s="601"/>
      <c r="J29" s="601"/>
      <c r="K29" s="602"/>
      <c r="L29" s="773"/>
      <c r="M29" s="774"/>
      <c r="N29" s="775"/>
      <c r="O29" s="769"/>
      <c r="P29" s="601"/>
      <c r="Q29" s="601"/>
      <c r="R29" s="602"/>
      <c r="S29" s="769"/>
      <c r="T29" s="601"/>
      <c r="U29" s="601"/>
      <c r="V29" s="602"/>
      <c r="W29" s="769"/>
      <c r="X29" s="601"/>
      <c r="Y29" s="602"/>
      <c r="Z29" s="777"/>
      <c r="AB29" s="653"/>
    </row>
    <row r="30" spans="1:29" ht="10.199999999999999" customHeight="1" x14ac:dyDescent="0.25">
      <c r="A30" s="759">
        <v>7</v>
      </c>
      <c r="B30" s="761"/>
      <c r="C30" s="767"/>
      <c r="D30" s="767"/>
      <c r="E30" s="767"/>
      <c r="F30" s="768"/>
      <c r="G30" s="761"/>
      <c r="H30" s="767"/>
      <c r="I30" s="767"/>
      <c r="J30" s="767"/>
      <c r="K30" s="768"/>
      <c r="L30" s="770"/>
      <c r="M30" s="771"/>
      <c r="N30" s="772"/>
      <c r="O30" s="761"/>
      <c r="P30" s="767"/>
      <c r="Q30" s="767"/>
      <c r="R30" s="768"/>
      <c r="S30" s="761"/>
      <c r="T30" s="767"/>
      <c r="U30" s="767"/>
      <c r="V30" s="768"/>
      <c r="W30" s="761"/>
      <c r="X30" s="767"/>
      <c r="Y30" s="768"/>
      <c r="Z30" s="776"/>
      <c r="AB30" s="653"/>
    </row>
    <row r="31" spans="1:29" ht="10.199999999999999" customHeight="1" x14ac:dyDescent="0.25">
      <c r="A31" s="760"/>
      <c r="B31" s="769"/>
      <c r="C31" s="601"/>
      <c r="D31" s="601"/>
      <c r="E31" s="601"/>
      <c r="F31" s="602"/>
      <c r="G31" s="769"/>
      <c r="H31" s="601"/>
      <c r="I31" s="601"/>
      <c r="J31" s="601"/>
      <c r="K31" s="602"/>
      <c r="L31" s="773"/>
      <c r="M31" s="774"/>
      <c r="N31" s="775"/>
      <c r="O31" s="769"/>
      <c r="P31" s="601"/>
      <c r="Q31" s="601"/>
      <c r="R31" s="602"/>
      <c r="S31" s="769"/>
      <c r="T31" s="601"/>
      <c r="U31" s="601"/>
      <c r="V31" s="602"/>
      <c r="W31" s="769"/>
      <c r="X31" s="601"/>
      <c r="Y31" s="602"/>
      <c r="Z31" s="777"/>
      <c r="AB31" s="653"/>
    </row>
    <row r="32" spans="1:29" ht="10.199999999999999" customHeight="1" x14ac:dyDescent="0.25">
      <c r="A32" s="759">
        <v>8</v>
      </c>
      <c r="B32" s="761"/>
      <c r="C32" s="767"/>
      <c r="D32" s="767"/>
      <c r="E32" s="767"/>
      <c r="F32" s="768"/>
      <c r="G32" s="761"/>
      <c r="H32" s="767"/>
      <c r="I32" s="767"/>
      <c r="J32" s="767"/>
      <c r="K32" s="768"/>
      <c r="L32" s="770"/>
      <c r="M32" s="771"/>
      <c r="N32" s="772"/>
      <c r="O32" s="761"/>
      <c r="P32" s="767"/>
      <c r="Q32" s="767"/>
      <c r="R32" s="768"/>
      <c r="S32" s="761"/>
      <c r="T32" s="767"/>
      <c r="U32" s="767"/>
      <c r="V32" s="768"/>
      <c r="W32" s="761"/>
      <c r="X32" s="767"/>
      <c r="Y32" s="768"/>
      <c r="Z32" s="776"/>
      <c r="AB32" s="653"/>
    </row>
    <row r="33" spans="1:28" ht="10.199999999999999" customHeight="1" x14ac:dyDescent="0.25">
      <c r="A33" s="760"/>
      <c r="B33" s="769"/>
      <c r="C33" s="601"/>
      <c r="D33" s="601"/>
      <c r="E33" s="601"/>
      <c r="F33" s="602"/>
      <c r="G33" s="769"/>
      <c r="H33" s="601"/>
      <c r="I33" s="601"/>
      <c r="J33" s="601"/>
      <c r="K33" s="602"/>
      <c r="L33" s="773"/>
      <c r="M33" s="774"/>
      <c r="N33" s="775"/>
      <c r="O33" s="769"/>
      <c r="P33" s="601"/>
      <c r="Q33" s="601"/>
      <c r="R33" s="602"/>
      <c r="S33" s="769"/>
      <c r="T33" s="601"/>
      <c r="U33" s="601"/>
      <c r="V33" s="602"/>
      <c r="W33" s="769"/>
      <c r="X33" s="601"/>
      <c r="Y33" s="602"/>
      <c r="Z33" s="777"/>
      <c r="AB33" s="653"/>
    </row>
    <row r="34" spans="1:28" ht="10.199999999999999" customHeight="1" x14ac:dyDescent="0.25">
      <c r="A34" s="759">
        <v>9</v>
      </c>
      <c r="B34" s="761"/>
      <c r="C34" s="767"/>
      <c r="D34" s="767"/>
      <c r="E34" s="767"/>
      <c r="F34" s="768"/>
      <c r="G34" s="761"/>
      <c r="H34" s="767"/>
      <c r="I34" s="767"/>
      <c r="J34" s="767"/>
      <c r="K34" s="768"/>
      <c r="L34" s="770"/>
      <c r="M34" s="771"/>
      <c r="N34" s="772"/>
      <c r="O34" s="761"/>
      <c r="P34" s="767"/>
      <c r="Q34" s="767"/>
      <c r="R34" s="768"/>
      <c r="S34" s="761"/>
      <c r="T34" s="767"/>
      <c r="U34" s="767"/>
      <c r="V34" s="768"/>
      <c r="W34" s="761"/>
      <c r="X34" s="767"/>
      <c r="Y34" s="768"/>
      <c r="Z34" s="776"/>
      <c r="AB34" s="653"/>
    </row>
    <row r="35" spans="1:28" ht="10.199999999999999" customHeight="1" x14ac:dyDescent="0.25">
      <c r="A35" s="760"/>
      <c r="B35" s="769"/>
      <c r="C35" s="601"/>
      <c r="D35" s="601"/>
      <c r="E35" s="601"/>
      <c r="F35" s="602"/>
      <c r="G35" s="769"/>
      <c r="H35" s="601"/>
      <c r="I35" s="601"/>
      <c r="J35" s="601"/>
      <c r="K35" s="602"/>
      <c r="L35" s="773"/>
      <c r="M35" s="774"/>
      <c r="N35" s="775"/>
      <c r="O35" s="769"/>
      <c r="P35" s="601"/>
      <c r="Q35" s="601"/>
      <c r="R35" s="602"/>
      <c r="S35" s="769"/>
      <c r="T35" s="601"/>
      <c r="U35" s="601"/>
      <c r="V35" s="602"/>
      <c r="W35" s="769"/>
      <c r="X35" s="601"/>
      <c r="Y35" s="602"/>
      <c r="Z35" s="777"/>
      <c r="AB35" s="653"/>
    </row>
    <row r="36" spans="1:28" ht="10.199999999999999" customHeight="1" x14ac:dyDescent="0.25">
      <c r="A36" s="759">
        <v>10</v>
      </c>
      <c r="B36" s="761"/>
      <c r="C36" s="767"/>
      <c r="D36" s="767"/>
      <c r="E36" s="767"/>
      <c r="F36" s="768"/>
      <c r="G36" s="761"/>
      <c r="H36" s="767"/>
      <c r="I36" s="767"/>
      <c r="J36" s="767"/>
      <c r="K36" s="768"/>
      <c r="L36" s="770"/>
      <c r="M36" s="771"/>
      <c r="N36" s="772"/>
      <c r="O36" s="761"/>
      <c r="P36" s="767"/>
      <c r="Q36" s="767"/>
      <c r="R36" s="768"/>
      <c r="S36" s="761"/>
      <c r="T36" s="767"/>
      <c r="U36" s="767"/>
      <c r="V36" s="768"/>
      <c r="W36" s="761"/>
      <c r="X36" s="767"/>
      <c r="Y36" s="768"/>
      <c r="Z36" s="776"/>
      <c r="AB36" s="653"/>
    </row>
    <row r="37" spans="1:28" ht="10.199999999999999" customHeight="1" x14ac:dyDescent="0.25">
      <c r="A37" s="760"/>
      <c r="B37" s="769"/>
      <c r="C37" s="601"/>
      <c r="D37" s="601"/>
      <c r="E37" s="601"/>
      <c r="F37" s="602"/>
      <c r="G37" s="769"/>
      <c r="H37" s="601"/>
      <c r="I37" s="601"/>
      <c r="J37" s="601"/>
      <c r="K37" s="602"/>
      <c r="L37" s="773"/>
      <c r="M37" s="774"/>
      <c r="N37" s="775"/>
      <c r="O37" s="769"/>
      <c r="P37" s="601"/>
      <c r="Q37" s="601"/>
      <c r="R37" s="602"/>
      <c r="S37" s="769"/>
      <c r="T37" s="601"/>
      <c r="U37" s="601"/>
      <c r="V37" s="602"/>
      <c r="W37" s="769"/>
      <c r="X37" s="601"/>
      <c r="Y37" s="602"/>
      <c r="Z37" s="777"/>
      <c r="AB37" s="653"/>
    </row>
    <row r="38" spans="1:28" ht="10.199999999999999" customHeight="1" x14ac:dyDescent="0.25">
      <c r="A38" s="759">
        <v>11</v>
      </c>
      <c r="B38" s="761"/>
      <c r="C38" s="767"/>
      <c r="D38" s="767"/>
      <c r="E38" s="767"/>
      <c r="F38" s="768"/>
      <c r="G38" s="761"/>
      <c r="H38" s="767"/>
      <c r="I38" s="767"/>
      <c r="J38" s="767"/>
      <c r="K38" s="768"/>
      <c r="L38" s="770"/>
      <c r="M38" s="771"/>
      <c r="N38" s="772"/>
      <c r="O38" s="761"/>
      <c r="P38" s="767"/>
      <c r="Q38" s="767"/>
      <c r="R38" s="768"/>
      <c r="S38" s="761"/>
      <c r="T38" s="767"/>
      <c r="U38" s="767"/>
      <c r="V38" s="768"/>
      <c r="W38" s="761"/>
      <c r="X38" s="767"/>
      <c r="Y38" s="768"/>
      <c r="Z38" s="776"/>
      <c r="AB38" s="653"/>
    </row>
    <row r="39" spans="1:28" ht="10.199999999999999" customHeight="1" x14ac:dyDescent="0.25">
      <c r="A39" s="760"/>
      <c r="B39" s="769"/>
      <c r="C39" s="601"/>
      <c r="D39" s="601"/>
      <c r="E39" s="601"/>
      <c r="F39" s="602"/>
      <c r="G39" s="769"/>
      <c r="H39" s="601"/>
      <c r="I39" s="601"/>
      <c r="J39" s="601"/>
      <c r="K39" s="602"/>
      <c r="L39" s="773"/>
      <c r="M39" s="774"/>
      <c r="N39" s="775"/>
      <c r="O39" s="769"/>
      <c r="P39" s="601"/>
      <c r="Q39" s="601"/>
      <c r="R39" s="602"/>
      <c r="S39" s="769"/>
      <c r="T39" s="601"/>
      <c r="U39" s="601"/>
      <c r="V39" s="602"/>
      <c r="W39" s="769"/>
      <c r="X39" s="601"/>
      <c r="Y39" s="602"/>
      <c r="Z39" s="777"/>
      <c r="AB39" s="653"/>
    </row>
    <row r="40" spans="1:28" ht="10.199999999999999" customHeight="1" x14ac:dyDescent="0.25">
      <c r="A40" s="759">
        <v>12</v>
      </c>
      <c r="B40" s="761"/>
      <c r="C40" s="767"/>
      <c r="D40" s="767"/>
      <c r="E40" s="767"/>
      <c r="F40" s="768"/>
      <c r="G40" s="761"/>
      <c r="H40" s="767"/>
      <c r="I40" s="767"/>
      <c r="J40" s="767"/>
      <c r="K40" s="768"/>
      <c r="L40" s="770"/>
      <c r="M40" s="771"/>
      <c r="N40" s="772"/>
      <c r="O40" s="761"/>
      <c r="P40" s="767"/>
      <c r="Q40" s="767"/>
      <c r="R40" s="768"/>
      <c r="S40" s="761"/>
      <c r="T40" s="767"/>
      <c r="U40" s="767"/>
      <c r="V40" s="768"/>
      <c r="W40" s="761"/>
      <c r="X40" s="767"/>
      <c r="Y40" s="768"/>
      <c r="Z40" s="776"/>
      <c r="AB40" s="653"/>
    </row>
    <row r="41" spans="1:28" ht="10.199999999999999" customHeight="1" x14ac:dyDescent="0.25">
      <c r="A41" s="760"/>
      <c r="B41" s="769"/>
      <c r="C41" s="601"/>
      <c r="D41" s="601"/>
      <c r="E41" s="601"/>
      <c r="F41" s="602"/>
      <c r="G41" s="769"/>
      <c r="H41" s="601"/>
      <c r="I41" s="601"/>
      <c r="J41" s="601"/>
      <c r="K41" s="602"/>
      <c r="L41" s="773"/>
      <c r="M41" s="774"/>
      <c r="N41" s="775"/>
      <c r="O41" s="769"/>
      <c r="P41" s="601"/>
      <c r="Q41" s="601"/>
      <c r="R41" s="602"/>
      <c r="S41" s="769"/>
      <c r="T41" s="601"/>
      <c r="U41" s="601"/>
      <c r="V41" s="602"/>
      <c r="W41" s="769"/>
      <c r="X41" s="601"/>
      <c r="Y41" s="602"/>
      <c r="Z41" s="777"/>
      <c r="AB41" s="653"/>
    </row>
    <row r="42" spans="1:28" ht="10.199999999999999" customHeight="1" x14ac:dyDescent="0.25">
      <c r="A42" s="759">
        <v>13</v>
      </c>
      <c r="B42" s="761"/>
      <c r="C42" s="767"/>
      <c r="D42" s="767"/>
      <c r="E42" s="767"/>
      <c r="F42" s="768"/>
      <c r="G42" s="761"/>
      <c r="H42" s="767"/>
      <c r="I42" s="767"/>
      <c r="J42" s="767"/>
      <c r="K42" s="768"/>
      <c r="L42" s="770"/>
      <c r="M42" s="771"/>
      <c r="N42" s="772"/>
      <c r="O42" s="761"/>
      <c r="P42" s="767"/>
      <c r="Q42" s="767"/>
      <c r="R42" s="768"/>
      <c r="S42" s="761"/>
      <c r="T42" s="767"/>
      <c r="U42" s="767"/>
      <c r="V42" s="768"/>
      <c r="W42" s="761"/>
      <c r="X42" s="767"/>
      <c r="Y42" s="768"/>
      <c r="Z42" s="776"/>
      <c r="AB42" s="653"/>
    </row>
    <row r="43" spans="1:28" ht="10.199999999999999" customHeight="1" x14ac:dyDescent="0.25">
      <c r="A43" s="760"/>
      <c r="B43" s="769"/>
      <c r="C43" s="601"/>
      <c r="D43" s="601"/>
      <c r="E43" s="601"/>
      <c r="F43" s="602"/>
      <c r="G43" s="769"/>
      <c r="H43" s="601"/>
      <c r="I43" s="601"/>
      <c r="J43" s="601"/>
      <c r="K43" s="602"/>
      <c r="L43" s="773"/>
      <c r="M43" s="774"/>
      <c r="N43" s="775"/>
      <c r="O43" s="769"/>
      <c r="P43" s="601"/>
      <c r="Q43" s="601"/>
      <c r="R43" s="602"/>
      <c r="S43" s="769"/>
      <c r="T43" s="601"/>
      <c r="U43" s="601"/>
      <c r="V43" s="602"/>
      <c r="W43" s="769"/>
      <c r="X43" s="601"/>
      <c r="Y43" s="602"/>
      <c r="Z43" s="777"/>
      <c r="AB43" s="653"/>
    </row>
    <row r="44" spans="1:28" ht="10.199999999999999" customHeight="1" x14ac:dyDescent="0.25">
      <c r="A44" s="759">
        <v>14</v>
      </c>
      <c r="B44" s="761"/>
      <c r="C44" s="767"/>
      <c r="D44" s="767"/>
      <c r="E44" s="767"/>
      <c r="F44" s="768"/>
      <c r="G44" s="761"/>
      <c r="H44" s="767"/>
      <c r="I44" s="767"/>
      <c r="J44" s="767"/>
      <c r="K44" s="768"/>
      <c r="L44" s="770"/>
      <c r="M44" s="771"/>
      <c r="N44" s="772"/>
      <c r="O44" s="761"/>
      <c r="P44" s="767"/>
      <c r="Q44" s="767"/>
      <c r="R44" s="768"/>
      <c r="S44" s="761"/>
      <c r="T44" s="767"/>
      <c r="U44" s="767"/>
      <c r="V44" s="768"/>
      <c r="W44" s="761"/>
      <c r="X44" s="767"/>
      <c r="Y44" s="768"/>
      <c r="Z44" s="776"/>
      <c r="AB44" s="653"/>
    </row>
    <row r="45" spans="1:28" ht="10.199999999999999" customHeight="1" x14ac:dyDescent="0.25">
      <c r="A45" s="760"/>
      <c r="B45" s="769"/>
      <c r="C45" s="601"/>
      <c r="D45" s="601"/>
      <c r="E45" s="601"/>
      <c r="F45" s="602"/>
      <c r="G45" s="769"/>
      <c r="H45" s="601"/>
      <c r="I45" s="601"/>
      <c r="J45" s="601"/>
      <c r="K45" s="602"/>
      <c r="L45" s="773"/>
      <c r="M45" s="774"/>
      <c r="N45" s="775"/>
      <c r="O45" s="769"/>
      <c r="P45" s="601"/>
      <c r="Q45" s="601"/>
      <c r="R45" s="602"/>
      <c r="S45" s="769"/>
      <c r="T45" s="601"/>
      <c r="U45" s="601"/>
      <c r="V45" s="602"/>
      <c r="W45" s="769"/>
      <c r="X45" s="601"/>
      <c r="Y45" s="602"/>
      <c r="Z45" s="777"/>
      <c r="AB45" s="653"/>
    </row>
    <row r="46" spans="1:28" ht="10.199999999999999" customHeight="1" x14ac:dyDescent="0.25">
      <c r="A46" s="759">
        <v>15</v>
      </c>
      <c r="B46" s="761"/>
      <c r="C46" s="767"/>
      <c r="D46" s="767"/>
      <c r="E46" s="767"/>
      <c r="F46" s="768"/>
      <c r="G46" s="761"/>
      <c r="H46" s="767"/>
      <c r="I46" s="767"/>
      <c r="J46" s="767"/>
      <c r="K46" s="768"/>
      <c r="L46" s="770"/>
      <c r="M46" s="771"/>
      <c r="N46" s="772"/>
      <c r="O46" s="761"/>
      <c r="P46" s="767"/>
      <c r="Q46" s="767"/>
      <c r="R46" s="768"/>
      <c r="S46" s="761"/>
      <c r="T46" s="767"/>
      <c r="U46" s="767"/>
      <c r="V46" s="768"/>
      <c r="W46" s="761"/>
      <c r="X46" s="767"/>
      <c r="Y46" s="768"/>
      <c r="Z46" s="776"/>
      <c r="AB46" s="653"/>
    </row>
    <row r="47" spans="1:28" ht="10.199999999999999" customHeight="1" x14ac:dyDescent="0.25">
      <c r="A47" s="760"/>
      <c r="B47" s="769"/>
      <c r="C47" s="601"/>
      <c r="D47" s="601"/>
      <c r="E47" s="601"/>
      <c r="F47" s="602"/>
      <c r="G47" s="769"/>
      <c r="H47" s="601"/>
      <c r="I47" s="601"/>
      <c r="J47" s="601"/>
      <c r="K47" s="602"/>
      <c r="L47" s="773"/>
      <c r="M47" s="774"/>
      <c r="N47" s="775"/>
      <c r="O47" s="769"/>
      <c r="P47" s="601"/>
      <c r="Q47" s="601"/>
      <c r="R47" s="602"/>
      <c r="S47" s="769"/>
      <c r="T47" s="601"/>
      <c r="U47" s="601"/>
      <c r="V47" s="602"/>
      <c r="W47" s="769"/>
      <c r="X47" s="601"/>
      <c r="Y47" s="602"/>
      <c r="Z47" s="777"/>
      <c r="AB47" s="653"/>
    </row>
    <row r="48" spans="1:28" ht="10.199999999999999" customHeight="1" x14ac:dyDescent="0.25">
      <c r="A48" s="759">
        <v>16</v>
      </c>
      <c r="B48" s="761"/>
      <c r="C48" s="767"/>
      <c r="D48" s="767"/>
      <c r="E48" s="767"/>
      <c r="F48" s="768"/>
      <c r="G48" s="761"/>
      <c r="H48" s="767"/>
      <c r="I48" s="767"/>
      <c r="J48" s="767"/>
      <c r="K48" s="768"/>
      <c r="L48" s="770"/>
      <c r="M48" s="771"/>
      <c r="N48" s="772"/>
      <c r="O48" s="761"/>
      <c r="P48" s="767"/>
      <c r="Q48" s="767"/>
      <c r="R48" s="768"/>
      <c r="S48" s="761"/>
      <c r="T48" s="767"/>
      <c r="U48" s="767"/>
      <c r="V48" s="768"/>
      <c r="W48" s="761"/>
      <c r="X48" s="767"/>
      <c r="Y48" s="768"/>
      <c r="Z48" s="776"/>
      <c r="AB48" s="653"/>
    </row>
    <row r="49" spans="1:28" ht="10.199999999999999" customHeight="1" x14ac:dyDescent="0.25">
      <c r="A49" s="760"/>
      <c r="B49" s="769"/>
      <c r="C49" s="601"/>
      <c r="D49" s="601"/>
      <c r="E49" s="601"/>
      <c r="F49" s="602"/>
      <c r="G49" s="769"/>
      <c r="H49" s="601"/>
      <c r="I49" s="601"/>
      <c r="J49" s="601"/>
      <c r="K49" s="602"/>
      <c r="L49" s="773"/>
      <c r="M49" s="774"/>
      <c r="N49" s="775"/>
      <c r="O49" s="769"/>
      <c r="P49" s="601"/>
      <c r="Q49" s="601"/>
      <c r="R49" s="602"/>
      <c r="S49" s="769"/>
      <c r="T49" s="601"/>
      <c r="U49" s="601"/>
      <c r="V49" s="602"/>
      <c r="W49" s="769"/>
      <c r="X49" s="601"/>
      <c r="Y49" s="602"/>
      <c r="Z49" s="777"/>
      <c r="AB49" s="653"/>
    </row>
    <row r="50" spans="1:28" ht="10.199999999999999" customHeight="1" x14ac:dyDescent="0.25">
      <c r="A50" s="759">
        <v>17</v>
      </c>
      <c r="B50" s="761"/>
      <c r="C50" s="767"/>
      <c r="D50" s="767"/>
      <c r="E50" s="767"/>
      <c r="F50" s="768"/>
      <c r="G50" s="761"/>
      <c r="H50" s="767"/>
      <c r="I50" s="767"/>
      <c r="J50" s="767"/>
      <c r="K50" s="768"/>
      <c r="L50" s="770"/>
      <c r="M50" s="771"/>
      <c r="N50" s="772"/>
      <c r="O50" s="761"/>
      <c r="P50" s="767"/>
      <c r="Q50" s="767"/>
      <c r="R50" s="768"/>
      <c r="S50" s="761"/>
      <c r="T50" s="767"/>
      <c r="U50" s="767"/>
      <c r="V50" s="768"/>
      <c r="W50" s="761"/>
      <c r="X50" s="767"/>
      <c r="Y50" s="768"/>
      <c r="Z50" s="776"/>
      <c r="AB50" s="653"/>
    </row>
    <row r="51" spans="1:28" ht="10.199999999999999" customHeight="1" x14ac:dyDescent="0.25">
      <c r="A51" s="760"/>
      <c r="B51" s="769"/>
      <c r="C51" s="601"/>
      <c r="D51" s="601"/>
      <c r="E51" s="601"/>
      <c r="F51" s="602"/>
      <c r="G51" s="769"/>
      <c r="H51" s="601"/>
      <c r="I51" s="601"/>
      <c r="J51" s="601"/>
      <c r="K51" s="602"/>
      <c r="L51" s="773"/>
      <c r="M51" s="774"/>
      <c r="N51" s="775"/>
      <c r="O51" s="769"/>
      <c r="P51" s="601"/>
      <c r="Q51" s="601"/>
      <c r="R51" s="602"/>
      <c r="S51" s="769"/>
      <c r="T51" s="601"/>
      <c r="U51" s="601"/>
      <c r="V51" s="602"/>
      <c r="W51" s="769"/>
      <c r="X51" s="601"/>
      <c r="Y51" s="602"/>
      <c r="Z51" s="777"/>
      <c r="AB51" s="653"/>
    </row>
    <row r="52" spans="1:28" ht="10.199999999999999" customHeight="1" x14ac:dyDescent="0.25">
      <c r="A52" s="759">
        <v>18</v>
      </c>
      <c r="B52" s="761"/>
      <c r="C52" s="767"/>
      <c r="D52" s="767"/>
      <c r="E52" s="767"/>
      <c r="F52" s="768"/>
      <c r="G52" s="761"/>
      <c r="H52" s="767"/>
      <c r="I52" s="767"/>
      <c r="J52" s="767"/>
      <c r="K52" s="768"/>
      <c r="L52" s="770"/>
      <c r="M52" s="771"/>
      <c r="N52" s="772"/>
      <c r="O52" s="761"/>
      <c r="P52" s="767"/>
      <c r="Q52" s="767"/>
      <c r="R52" s="768"/>
      <c r="S52" s="761"/>
      <c r="T52" s="767"/>
      <c r="U52" s="767"/>
      <c r="V52" s="768"/>
      <c r="W52" s="761"/>
      <c r="X52" s="767"/>
      <c r="Y52" s="768"/>
      <c r="Z52" s="776"/>
      <c r="AB52" s="653"/>
    </row>
    <row r="53" spans="1:28" ht="10.199999999999999" customHeight="1" x14ac:dyDescent="0.25">
      <c r="A53" s="760"/>
      <c r="B53" s="769"/>
      <c r="C53" s="601"/>
      <c r="D53" s="601"/>
      <c r="E53" s="601"/>
      <c r="F53" s="602"/>
      <c r="G53" s="769"/>
      <c r="H53" s="601"/>
      <c r="I53" s="601"/>
      <c r="J53" s="601"/>
      <c r="K53" s="602"/>
      <c r="L53" s="773"/>
      <c r="M53" s="774"/>
      <c r="N53" s="775"/>
      <c r="O53" s="769"/>
      <c r="P53" s="601"/>
      <c r="Q53" s="601"/>
      <c r="R53" s="602"/>
      <c r="S53" s="769"/>
      <c r="T53" s="601"/>
      <c r="U53" s="601"/>
      <c r="V53" s="602"/>
      <c r="W53" s="769"/>
      <c r="X53" s="601"/>
      <c r="Y53" s="602"/>
      <c r="Z53" s="777"/>
      <c r="AB53" s="653"/>
    </row>
    <row r="54" spans="1:28" ht="10.199999999999999" customHeight="1" x14ac:dyDescent="0.25">
      <c r="A54" s="759">
        <v>19</v>
      </c>
      <c r="B54" s="761"/>
      <c r="C54" s="767"/>
      <c r="D54" s="767"/>
      <c r="E54" s="767"/>
      <c r="F54" s="768"/>
      <c r="G54" s="761"/>
      <c r="H54" s="767"/>
      <c r="I54" s="767"/>
      <c r="J54" s="767"/>
      <c r="K54" s="768"/>
      <c r="L54" s="770"/>
      <c r="M54" s="778"/>
      <c r="N54" s="779"/>
      <c r="O54" s="761"/>
      <c r="P54" s="767"/>
      <c r="Q54" s="767"/>
      <c r="R54" s="768"/>
      <c r="S54" s="761"/>
      <c r="T54" s="767"/>
      <c r="U54" s="767"/>
      <c r="V54" s="768"/>
      <c r="W54" s="761"/>
      <c r="X54" s="767"/>
      <c r="Y54" s="768"/>
      <c r="Z54" s="776"/>
      <c r="AB54" s="653"/>
    </row>
    <row r="55" spans="1:28" ht="10.199999999999999" customHeight="1" x14ac:dyDescent="0.25">
      <c r="A55" s="760"/>
      <c r="B55" s="769"/>
      <c r="C55" s="601"/>
      <c r="D55" s="601"/>
      <c r="E55" s="601"/>
      <c r="F55" s="602"/>
      <c r="G55" s="769"/>
      <c r="H55" s="601"/>
      <c r="I55" s="601"/>
      <c r="J55" s="601"/>
      <c r="K55" s="602"/>
      <c r="L55" s="780"/>
      <c r="M55" s="781"/>
      <c r="N55" s="782"/>
      <c r="O55" s="769"/>
      <c r="P55" s="601"/>
      <c r="Q55" s="601"/>
      <c r="R55" s="602"/>
      <c r="S55" s="769"/>
      <c r="T55" s="601"/>
      <c r="U55" s="601"/>
      <c r="V55" s="602"/>
      <c r="W55" s="769"/>
      <c r="X55" s="601"/>
      <c r="Y55" s="602"/>
      <c r="Z55" s="777"/>
      <c r="AB55" s="653"/>
    </row>
    <row r="56" spans="1:28" ht="10.199999999999999" customHeight="1" x14ac:dyDescent="0.25">
      <c r="A56" s="759">
        <v>20</v>
      </c>
      <c r="B56" s="761"/>
      <c r="C56" s="767"/>
      <c r="D56" s="767"/>
      <c r="E56" s="767"/>
      <c r="F56" s="768"/>
      <c r="G56" s="761"/>
      <c r="H56" s="767"/>
      <c r="I56" s="767"/>
      <c r="J56" s="767"/>
      <c r="K56" s="768"/>
      <c r="L56" s="770"/>
      <c r="M56" s="778"/>
      <c r="N56" s="779"/>
      <c r="O56" s="761"/>
      <c r="P56" s="767"/>
      <c r="Q56" s="767"/>
      <c r="R56" s="768"/>
      <c r="S56" s="761"/>
      <c r="T56" s="767"/>
      <c r="U56" s="767"/>
      <c r="V56" s="768"/>
      <c r="W56" s="761"/>
      <c r="X56" s="767"/>
      <c r="Y56" s="768"/>
      <c r="Z56" s="776"/>
      <c r="AB56" s="653"/>
    </row>
    <row r="57" spans="1:28" ht="10.199999999999999" customHeight="1" x14ac:dyDescent="0.25">
      <c r="A57" s="760"/>
      <c r="B57" s="769"/>
      <c r="C57" s="601"/>
      <c r="D57" s="601"/>
      <c r="E57" s="601"/>
      <c r="F57" s="602"/>
      <c r="G57" s="769"/>
      <c r="H57" s="601"/>
      <c r="I57" s="601"/>
      <c r="J57" s="601"/>
      <c r="K57" s="602"/>
      <c r="L57" s="780"/>
      <c r="M57" s="781"/>
      <c r="N57" s="782"/>
      <c r="O57" s="769"/>
      <c r="P57" s="601"/>
      <c r="Q57" s="601"/>
      <c r="R57" s="602"/>
      <c r="S57" s="769"/>
      <c r="T57" s="601"/>
      <c r="U57" s="601"/>
      <c r="V57" s="602"/>
      <c r="W57" s="769"/>
      <c r="X57" s="601"/>
      <c r="Y57" s="602"/>
      <c r="Z57" s="777"/>
      <c r="AB57" s="653"/>
    </row>
    <row r="58" spans="1:28" ht="10.199999999999999" customHeight="1" x14ac:dyDescent="0.25">
      <c r="A58" s="759">
        <v>21</v>
      </c>
      <c r="B58" s="761"/>
      <c r="C58" s="767"/>
      <c r="D58" s="767"/>
      <c r="E58" s="767"/>
      <c r="F58" s="768"/>
      <c r="G58" s="761"/>
      <c r="H58" s="767"/>
      <c r="I58" s="767"/>
      <c r="J58" s="767"/>
      <c r="K58" s="768"/>
      <c r="L58" s="770"/>
      <c r="M58" s="778"/>
      <c r="N58" s="779"/>
      <c r="O58" s="761"/>
      <c r="P58" s="767"/>
      <c r="Q58" s="767"/>
      <c r="R58" s="768"/>
      <c r="S58" s="761"/>
      <c r="T58" s="767"/>
      <c r="U58" s="767"/>
      <c r="V58" s="768"/>
      <c r="W58" s="761"/>
      <c r="X58" s="767"/>
      <c r="Y58" s="768"/>
      <c r="Z58" s="776"/>
      <c r="AB58" s="653"/>
    </row>
    <row r="59" spans="1:28" ht="10.199999999999999" customHeight="1" x14ac:dyDescent="0.25">
      <c r="A59" s="760"/>
      <c r="B59" s="769"/>
      <c r="C59" s="601"/>
      <c r="D59" s="601"/>
      <c r="E59" s="601"/>
      <c r="F59" s="602"/>
      <c r="G59" s="769"/>
      <c r="H59" s="601"/>
      <c r="I59" s="601"/>
      <c r="J59" s="601"/>
      <c r="K59" s="602"/>
      <c r="L59" s="780"/>
      <c r="M59" s="781"/>
      <c r="N59" s="782"/>
      <c r="O59" s="769"/>
      <c r="P59" s="601"/>
      <c r="Q59" s="601"/>
      <c r="R59" s="602"/>
      <c r="S59" s="769"/>
      <c r="T59" s="601"/>
      <c r="U59" s="601"/>
      <c r="V59" s="602"/>
      <c r="W59" s="769"/>
      <c r="X59" s="601"/>
      <c r="Y59" s="602"/>
      <c r="Z59" s="777"/>
      <c r="AB59" s="653"/>
    </row>
    <row r="60" spans="1:28" ht="10.199999999999999" customHeight="1" x14ac:dyDescent="0.25">
      <c r="A60" s="759">
        <v>22</v>
      </c>
      <c r="B60" s="761"/>
      <c r="C60" s="767"/>
      <c r="D60" s="767"/>
      <c r="E60" s="767"/>
      <c r="F60" s="768"/>
      <c r="G60" s="761"/>
      <c r="H60" s="767"/>
      <c r="I60" s="767"/>
      <c r="J60" s="767"/>
      <c r="K60" s="768"/>
      <c r="L60" s="770"/>
      <c r="M60" s="778"/>
      <c r="N60" s="779"/>
      <c r="O60" s="761"/>
      <c r="P60" s="767"/>
      <c r="Q60" s="767"/>
      <c r="R60" s="768"/>
      <c r="S60" s="761"/>
      <c r="T60" s="767"/>
      <c r="U60" s="767"/>
      <c r="V60" s="768"/>
      <c r="W60" s="761"/>
      <c r="X60" s="767"/>
      <c r="Y60" s="768"/>
      <c r="Z60" s="776"/>
      <c r="AB60" s="653"/>
    </row>
    <row r="61" spans="1:28" ht="10.199999999999999" customHeight="1" x14ac:dyDescent="0.25">
      <c r="A61" s="760"/>
      <c r="B61" s="769"/>
      <c r="C61" s="601"/>
      <c r="D61" s="601"/>
      <c r="E61" s="601"/>
      <c r="F61" s="602"/>
      <c r="G61" s="769"/>
      <c r="H61" s="601"/>
      <c r="I61" s="601"/>
      <c r="J61" s="601"/>
      <c r="K61" s="602"/>
      <c r="L61" s="780"/>
      <c r="M61" s="781"/>
      <c r="N61" s="782"/>
      <c r="O61" s="769"/>
      <c r="P61" s="601"/>
      <c r="Q61" s="601"/>
      <c r="R61" s="602"/>
      <c r="S61" s="769"/>
      <c r="T61" s="601"/>
      <c r="U61" s="601"/>
      <c r="V61" s="602"/>
      <c r="W61" s="769"/>
      <c r="X61" s="601"/>
      <c r="Y61" s="602"/>
      <c r="Z61" s="777"/>
      <c r="AB61" s="653"/>
    </row>
    <row r="62" spans="1:28" ht="10.199999999999999" customHeight="1" x14ac:dyDescent="0.25">
      <c r="A62" s="759">
        <v>23</v>
      </c>
      <c r="B62" s="761"/>
      <c r="C62" s="767"/>
      <c r="D62" s="767"/>
      <c r="E62" s="767"/>
      <c r="F62" s="768"/>
      <c r="G62" s="761"/>
      <c r="H62" s="767"/>
      <c r="I62" s="767"/>
      <c r="J62" s="767"/>
      <c r="K62" s="768"/>
      <c r="L62" s="770"/>
      <c r="M62" s="778"/>
      <c r="N62" s="779"/>
      <c r="O62" s="761"/>
      <c r="P62" s="767"/>
      <c r="Q62" s="767"/>
      <c r="R62" s="768"/>
      <c r="S62" s="761"/>
      <c r="T62" s="767"/>
      <c r="U62" s="767"/>
      <c r="V62" s="768"/>
      <c r="W62" s="761"/>
      <c r="X62" s="767"/>
      <c r="Y62" s="768"/>
      <c r="Z62" s="776"/>
      <c r="AB62" s="653"/>
    </row>
    <row r="63" spans="1:28" ht="10.199999999999999" customHeight="1" x14ac:dyDescent="0.25">
      <c r="A63" s="760"/>
      <c r="B63" s="769"/>
      <c r="C63" s="601"/>
      <c r="D63" s="601"/>
      <c r="E63" s="601"/>
      <c r="F63" s="602"/>
      <c r="G63" s="769"/>
      <c r="H63" s="601"/>
      <c r="I63" s="601"/>
      <c r="J63" s="601"/>
      <c r="K63" s="602"/>
      <c r="L63" s="780"/>
      <c r="M63" s="781"/>
      <c r="N63" s="782"/>
      <c r="O63" s="769"/>
      <c r="P63" s="601"/>
      <c r="Q63" s="601"/>
      <c r="R63" s="602"/>
      <c r="S63" s="769"/>
      <c r="T63" s="601"/>
      <c r="U63" s="601"/>
      <c r="V63" s="602"/>
      <c r="W63" s="769"/>
      <c r="X63" s="601"/>
      <c r="Y63" s="602"/>
      <c r="Z63" s="777"/>
      <c r="AB63" s="653"/>
    </row>
    <row r="64" spans="1:28" ht="10.199999999999999" customHeight="1" x14ac:dyDescent="0.25">
      <c r="A64" s="759">
        <v>24</v>
      </c>
      <c r="B64" s="761"/>
      <c r="C64" s="767"/>
      <c r="D64" s="767"/>
      <c r="E64" s="767"/>
      <c r="F64" s="768"/>
      <c r="G64" s="761"/>
      <c r="H64" s="767"/>
      <c r="I64" s="767"/>
      <c r="J64" s="767"/>
      <c r="K64" s="768"/>
      <c r="L64" s="770"/>
      <c r="M64" s="771"/>
      <c r="N64" s="772"/>
      <c r="O64" s="761"/>
      <c r="P64" s="767"/>
      <c r="Q64" s="767"/>
      <c r="R64" s="768"/>
      <c r="S64" s="761"/>
      <c r="T64" s="767"/>
      <c r="U64" s="767"/>
      <c r="V64" s="768"/>
      <c r="W64" s="761"/>
      <c r="X64" s="767"/>
      <c r="Y64" s="768"/>
      <c r="Z64" s="776"/>
      <c r="AB64" s="653"/>
    </row>
    <row r="65" spans="1:28" ht="10.199999999999999" customHeight="1" x14ac:dyDescent="0.25">
      <c r="A65" s="760"/>
      <c r="B65" s="769"/>
      <c r="C65" s="601"/>
      <c r="D65" s="601"/>
      <c r="E65" s="601"/>
      <c r="F65" s="602"/>
      <c r="G65" s="769"/>
      <c r="H65" s="601"/>
      <c r="I65" s="601"/>
      <c r="J65" s="601"/>
      <c r="K65" s="602"/>
      <c r="L65" s="773"/>
      <c r="M65" s="774"/>
      <c r="N65" s="775"/>
      <c r="O65" s="769"/>
      <c r="P65" s="601"/>
      <c r="Q65" s="601"/>
      <c r="R65" s="602"/>
      <c r="S65" s="769"/>
      <c r="T65" s="601"/>
      <c r="U65" s="601"/>
      <c r="V65" s="602"/>
      <c r="W65" s="769"/>
      <c r="X65" s="601"/>
      <c r="Y65" s="602"/>
      <c r="Z65" s="777"/>
      <c r="AB65" s="653"/>
    </row>
    <row r="66" spans="1:28" ht="10.199999999999999" customHeight="1" x14ac:dyDescent="0.25">
      <c r="A66" s="759">
        <v>25</v>
      </c>
      <c r="B66" s="761"/>
      <c r="C66" s="767"/>
      <c r="D66" s="767"/>
      <c r="E66" s="767"/>
      <c r="F66" s="768"/>
      <c r="G66" s="761"/>
      <c r="H66" s="767"/>
      <c r="I66" s="767"/>
      <c r="J66" s="767"/>
      <c r="K66" s="768"/>
      <c r="L66" s="770"/>
      <c r="M66" s="771"/>
      <c r="N66" s="772"/>
      <c r="O66" s="761"/>
      <c r="P66" s="767"/>
      <c r="Q66" s="767"/>
      <c r="R66" s="768"/>
      <c r="S66" s="761"/>
      <c r="T66" s="767"/>
      <c r="U66" s="767"/>
      <c r="V66" s="768"/>
      <c r="W66" s="761"/>
      <c r="X66" s="767"/>
      <c r="Y66" s="768"/>
      <c r="Z66" s="776"/>
      <c r="AB66" s="653"/>
    </row>
    <row r="67" spans="1:28" ht="10.199999999999999" customHeight="1" x14ac:dyDescent="0.25">
      <c r="A67" s="760"/>
      <c r="B67" s="769"/>
      <c r="C67" s="601"/>
      <c r="D67" s="601"/>
      <c r="E67" s="601"/>
      <c r="F67" s="602"/>
      <c r="G67" s="769"/>
      <c r="H67" s="601"/>
      <c r="I67" s="601"/>
      <c r="J67" s="601"/>
      <c r="K67" s="602"/>
      <c r="L67" s="773"/>
      <c r="M67" s="774"/>
      <c r="N67" s="775"/>
      <c r="O67" s="769"/>
      <c r="P67" s="601"/>
      <c r="Q67" s="601"/>
      <c r="R67" s="602"/>
      <c r="S67" s="769"/>
      <c r="T67" s="601"/>
      <c r="U67" s="601"/>
      <c r="V67" s="602"/>
      <c r="W67" s="769"/>
      <c r="X67" s="601"/>
      <c r="Y67" s="602"/>
      <c r="Z67" s="777"/>
      <c r="AB67" s="653"/>
    </row>
    <row r="68" spans="1:28" ht="10.199999999999999" customHeight="1" x14ac:dyDescent="0.25">
      <c r="A68" s="759">
        <v>26</v>
      </c>
      <c r="B68" s="761"/>
      <c r="C68" s="767"/>
      <c r="D68" s="767"/>
      <c r="E68" s="767"/>
      <c r="F68" s="768"/>
      <c r="G68" s="761"/>
      <c r="H68" s="767"/>
      <c r="I68" s="767"/>
      <c r="J68" s="767"/>
      <c r="K68" s="768"/>
      <c r="L68" s="770"/>
      <c r="M68" s="771"/>
      <c r="N68" s="772"/>
      <c r="O68" s="761"/>
      <c r="P68" s="767"/>
      <c r="Q68" s="767"/>
      <c r="R68" s="768"/>
      <c r="S68" s="761"/>
      <c r="T68" s="767"/>
      <c r="U68" s="767"/>
      <c r="V68" s="768"/>
      <c r="W68" s="761"/>
      <c r="X68" s="767"/>
      <c r="Y68" s="768"/>
      <c r="Z68" s="776"/>
      <c r="AB68" s="653"/>
    </row>
    <row r="69" spans="1:28" ht="10.199999999999999" customHeight="1" x14ac:dyDescent="0.25">
      <c r="A69" s="760"/>
      <c r="B69" s="769"/>
      <c r="C69" s="601"/>
      <c r="D69" s="601"/>
      <c r="E69" s="601"/>
      <c r="F69" s="602"/>
      <c r="G69" s="769"/>
      <c r="H69" s="601"/>
      <c r="I69" s="601"/>
      <c r="J69" s="601"/>
      <c r="K69" s="602"/>
      <c r="L69" s="773"/>
      <c r="M69" s="774"/>
      <c r="N69" s="775"/>
      <c r="O69" s="769"/>
      <c r="P69" s="601"/>
      <c r="Q69" s="601"/>
      <c r="R69" s="602"/>
      <c r="S69" s="769"/>
      <c r="T69" s="601"/>
      <c r="U69" s="601"/>
      <c r="V69" s="602"/>
      <c r="W69" s="769"/>
      <c r="X69" s="601"/>
      <c r="Y69" s="602"/>
      <c r="Z69" s="777"/>
      <c r="AB69" s="653"/>
    </row>
    <row r="70" spans="1:28" ht="10.199999999999999" customHeight="1" x14ac:dyDescent="0.25">
      <c r="A70" s="759">
        <v>27</v>
      </c>
      <c r="B70" s="761"/>
      <c r="C70" s="767"/>
      <c r="D70" s="767"/>
      <c r="E70" s="767"/>
      <c r="F70" s="768"/>
      <c r="G70" s="761"/>
      <c r="H70" s="767"/>
      <c r="I70" s="767"/>
      <c r="J70" s="767"/>
      <c r="K70" s="768"/>
      <c r="L70" s="770"/>
      <c r="M70" s="771"/>
      <c r="N70" s="772"/>
      <c r="O70" s="761"/>
      <c r="P70" s="767"/>
      <c r="Q70" s="767"/>
      <c r="R70" s="768"/>
      <c r="S70" s="761"/>
      <c r="T70" s="767"/>
      <c r="U70" s="767"/>
      <c r="V70" s="768"/>
      <c r="W70" s="761"/>
      <c r="X70" s="767"/>
      <c r="Y70" s="768"/>
      <c r="Z70" s="776"/>
      <c r="AB70" s="653"/>
    </row>
    <row r="71" spans="1:28" ht="10.199999999999999" customHeight="1" x14ac:dyDescent="0.25">
      <c r="A71" s="760"/>
      <c r="B71" s="769"/>
      <c r="C71" s="601"/>
      <c r="D71" s="601"/>
      <c r="E71" s="601"/>
      <c r="F71" s="602"/>
      <c r="G71" s="769"/>
      <c r="H71" s="601"/>
      <c r="I71" s="601"/>
      <c r="J71" s="601"/>
      <c r="K71" s="602"/>
      <c r="L71" s="773"/>
      <c r="M71" s="774"/>
      <c r="N71" s="775"/>
      <c r="O71" s="769"/>
      <c r="P71" s="601"/>
      <c r="Q71" s="601"/>
      <c r="R71" s="602"/>
      <c r="S71" s="769"/>
      <c r="T71" s="601"/>
      <c r="U71" s="601"/>
      <c r="V71" s="602"/>
      <c r="W71" s="769"/>
      <c r="X71" s="601"/>
      <c r="Y71" s="602"/>
      <c r="Z71" s="777"/>
      <c r="AB71" s="653"/>
    </row>
    <row r="72" spans="1:28" ht="10.199999999999999" customHeight="1" x14ac:dyDescent="0.25">
      <c r="A72" s="759">
        <v>28</v>
      </c>
      <c r="B72" s="761"/>
      <c r="C72" s="767"/>
      <c r="D72" s="767"/>
      <c r="E72" s="767"/>
      <c r="F72" s="768"/>
      <c r="G72" s="761"/>
      <c r="H72" s="767"/>
      <c r="I72" s="767"/>
      <c r="J72" s="767"/>
      <c r="K72" s="768"/>
      <c r="L72" s="770"/>
      <c r="M72" s="778"/>
      <c r="N72" s="779"/>
      <c r="O72" s="761"/>
      <c r="P72" s="767"/>
      <c r="Q72" s="767"/>
      <c r="R72" s="768"/>
      <c r="S72" s="761"/>
      <c r="T72" s="767"/>
      <c r="U72" s="767"/>
      <c r="V72" s="768"/>
      <c r="W72" s="761"/>
      <c r="X72" s="767"/>
      <c r="Y72" s="768"/>
      <c r="Z72" s="776"/>
      <c r="AB72" s="653"/>
    </row>
    <row r="73" spans="1:28" ht="10.199999999999999" customHeight="1" x14ac:dyDescent="0.25">
      <c r="A73" s="760"/>
      <c r="B73" s="769"/>
      <c r="C73" s="601"/>
      <c r="D73" s="601"/>
      <c r="E73" s="601"/>
      <c r="F73" s="602"/>
      <c r="G73" s="769"/>
      <c r="H73" s="601"/>
      <c r="I73" s="601"/>
      <c r="J73" s="601"/>
      <c r="K73" s="602"/>
      <c r="L73" s="780"/>
      <c r="M73" s="781"/>
      <c r="N73" s="782"/>
      <c r="O73" s="769"/>
      <c r="P73" s="601"/>
      <c r="Q73" s="601"/>
      <c r="R73" s="602"/>
      <c r="S73" s="769"/>
      <c r="T73" s="601"/>
      <c r="U73" s="601"/>
      <c r="V73" s="602"/>
      <c r="W73" s="769"/>
      <c r="X73" s="601"/>
      <c r="Y73" s="602"/>
      <c r="Z73" s="777"/>
      <c r="AB73" s="653"/>
    </row>
    <row r="74" spans="1:28" ht="10.199999999999999" customHeight="1" x14ac:dyDescent="0.25">
      <c r="A74" s="759">
        <v>29</v>
      </c>
      <c r="B74" s="761"/>
      <c r="C74" s="767"/>
      <c r="D74" s="767"/>
      <c r="E74" s="767"/>
      <c r="F74" s="768"/>
      <c r="G74" s="761"/>
      <c r="H74" s="767"/>
      <c r="I74" s="767"/>
      <c r="J74" s="767"/>
      <c r="K74" s="768"/>
      <c r="L74" s="770"/>
      <c r="M74" s="778"/>
      <c r="N74" s="779"/>
      <c r="O74" s="761"/>
      <c r="P74" s="767"/>
      <c r="Q74" s="767"/>
      <c r="R74" s="768"/>
      <c r="S74" s="761"/>
      <c r="T74" s="767"/>
      <c r="U74" s="767"/>
      <c r="V74" s="768"/>
      <c r="W74" s="761"/>
      <c r="X74" s="767"/>
      <c r="Y74" s="768"/>
      <c r="Z74" s="776"/>
      <c r="AB74" s="653"/>
    </row>
    <row r="75" spans="1:28" ht="10.199999999999999" customHeight="1" x14ac:dyDescent="0.25">
      <c r="A75" s="760"/>
      <c r="B75" s="769"/>
      <c r="C75" s="601"/>
      <c r="D75" s="601"/>
      <c r="E75" s="601"/>
      <c r="F75" s="602"/>
      <c r="G75" s="769"/>
      <c r="H75" s="601"/>
      <c r="I75" s="601"/>
      <c r="J75" s="601"/>
      <c r="K75" s="602"/>
      <c r="L75" s="780"/>
      <c r="M75" s="781"/>
      <c r="N75" s="782"/>
      <c r="O75" s="769"/>
      <c r="P75" s="601"/>
      <c r="Q75" s="601"/>
      <c r="R75" s="602"/>
      <c r="S75" s="769"/>
      <c r="T75" s="601"/>
      <c r="U75" s="601"/>
      <c r="V75" s="602"/>
      <c r="W75" s="769"/>
      <c r="X75" s="601"/>
      <c r="Y75" s="602"/>
      <c r="Z75" s="777"/>
      <c r="AB75" s="653"/>
    </row>
    <row r="76" spans="1:28" ht="10.199999999999999" customHeight="1" x14ac:dyDescent="0.25">
      <c r="A76" s="759">
        <v>30</v>
      </c>
      <c r="B76" s="761"/>
      <c r="C76" s="767"/>
      <c r="D76" s="767"/>
      <c r="E76" s="767"/>
      <c r="F76" s="768"/>
      <c r="G76" s="761"/>
      <c r="H76" s="767"/>
      <c r="I76" s="767"/>
      <c r="J76" s="767"/>
      <c r="K76" s="768"/>
      <c r="L76" s="770"/>
      <c r="M76" s="778"/>
      <c r="N76" s="779"/>
      <c r="O76" s="761"/>
      <c r="P76" s="767"/>
      <c r="Q76" s="767"/>
      <c r="R76" s="768"/>
      <c r="S76" s="761"/>
      <c r="T76" s="767"/>
      <c r="U76" s="767"/>
      <c r="V76" s="768"/>
      <c r="W76" s="761"/>
      <c r="X76" s="767"/>
      <c r="Y76" s="768"/>
      <c r="Z76" s="776"/>
      <c r="AB76" s="653"/>
    </row>
    <row r="77" spans="1:28" ht="10.199999999999999" customHeight="1" x14ac:dyDescent="0.25">
      <c r="A77" s="760"/>
      <c r="B77" s="769"/>
      <c r="C77" s="601"/>
      <c r="D77" s="601"/>
      <c r="E77" s="601"/>
      <c r="F77" s="602"/>
      <c r="G77" s="769"/>
      <c r="H77" s="601"/>
      <c r="I77" s="601"/>
      <c r="J77" s="601"/>
      <c r="K77" s="602"/>
      <c r="L77" s="780"/>
      <c r="M77" s="781"/>
      <c r="N77" s="782"/>
      <c r="O77" s="769"/>
      <c r="P77" s="601"/>
      <c r="Q77" s="601"/>
      <c r="R77" s="602"/>
      <c r="S77" s="769"/>
      <c r="T77" s="601"/>
      <c r="U77" s="601"/>
      <c r="V77" s="602"/>
      <c r="W77" s="769"/>
      <c r="X77" s="601"/>
      <c r="Y77" s="602"/>
      <c r="Z77" s="777"/>
      <c r="AB77" s="653"/>
    </row>
    <row r="78" spans="1:28" ht="10.199999999999999" customHeight="1" x14ac:dyDescent="0.25">
      <c r="A78" s="759">
        <v>31</v>
      </c>
      <c r="B78" s="761"/>
      <c r="C78" s="767"/>
      <c r="D78" s="767"/>
      <c r="E78" s="767"/>
      <c r="F78" s="768"/>
      <c r="G78" s="761"/>
      <c r="H78" s="767"/>
      <c r="I78" s="767"/>
      <c r="J78" s="767"/>
      <c r="K78" s="768"/>
      <c r="L78" s="770"/>
      <c r="M78" s="778"/>
      <c r="N78" s="779"/>
      <c r="O78" s="761"/>
      <c r="P78" s="767"/>
      <c r="Q78" s="767"/>
      <c r="R78" s="768"/>
      <c r="S78" s="761"/>
      <c r="T78" s="767"/>
      <c r="U78" s="767"/>
      <c r="V78" s="768"/>
      <c r="W78" s="761"/>
      <c r="X78" s="767"/>
      <c r="Y78" s="768"/>
      <c r="Z78" s="776"/>
      <c r="AB78" s="653"/>
    </row>
    <row r="79" spans="1:28" ht="10.199999999999999" customHeight="1" x14ac:dyDescent="0.25">
      <c r="A79" s="760"/>
      <c r="B79" s="769"/>
      <c r="C79" s="601"/>
      <c r="D79" s="601"/>
      <c r="E79" s="601"/>
      <c r="F79" s="602"/>
      <c r="G79" s="769"/>
      <c r="H79" s="601"/>
      <c r="I79" s="601"/>
      <c r="J79" s="601"/>
      <c r="K79" s="602"/>
      <c r="L79" s="780"/>
      <c r="M79" s="781"/>
      <c r="N79" s="782"/>
      <c r="O79" s="769"/>
      <c r="P79" s="601"/>
      <c r="Q79" s="601"/>
      <c r="R79" s="602"/>
      <c r="S79" s="769"/>
      <c r="T79" s="601"/>
      <c r="U79" s="601"/>
      <c r="V79" s="602"/>
      <c r="W79" s="769"/>
      <c r="X79" s="601"/>
      <c r="Y79" s="602"/>
      <c r="Z79" s="777"/>
      <c r="AB79" s="653"/>
    </row>
    <row r="80" spans="1:28" ht="10.199999999999999" customHeight="1" x14ac:dyDescent="0.25">
      <c r="A80" s="759">
        <v>32</v>
      </c>
      <c r="B80" s="761"/>
      <c r="C80" s="767"/>
      <c r="D80" s="767"/>
      <c r="E80" s="767"/>
      <c r="F80" s="768"/>
      <c r="G80" s="761"/>
      <c r="H80" s="767"/>
      <c r="I80" s="767"/>
      <c r="J80" s="767"/>
      <c r="K80" s="768"/>
      <c r="L80" s="770"/>
      <c r="M80" s="771"/>
      <c r="N80" s="772"/>
      <c r="O80" s="761"/>
      <c r="P80" s="767"/>
      <c r="Q80" s="767"/>
      <c r="R80" s="768"/>
      <c r="S80" s="761"/>
      <c r="T80" s="767"/>
      <c r="U80" s="767"/>
      <c r="V80" s="768"/>
      <c r="W80" s="761"/>
      <c r="X80" s="767"/>
      <c r="Y80" s="768"/>
      <c r="Z80" s="776"/>
      <c r="AB80" s="653"/>
    </row>
    <row r="81" spans="1:28" ht="10.199999999999999" customHeight="1" x14ac:dyDescent="0.25">
      <c r="A81" s="760"/>
      <c r="B81" s="769"/>
      <c r="C81" s="601"/>
      <c r="D81" s="601"/>
      <c r="E81" s="601"/>
      <c r="F81" s="602"/>
      <c r="G81" s="769"/>
      <c r="H81" s="601"/>
      <c r="I81" s="601"/>
      <c r="J81" s="601"/>
      <c r="K81" s="602"/>
      <c r="L81" s="773"/>
      <c r="M81" s="774"/>
      <c r="N81" s="775"/>
      <c r="O81" s="769"/>
      <c r="P81" s="601"/>
      <c r="Q81" s="601"/>
      <c r="R81" s="602"/>
      <c r="S81" s="769"/>
      <c r="T81" s="601"/>
      <c r="U81" s="601"/>
      <c r="V81" s="602"/>
      <c r="W81" s="769"/>
      <c r="X81" s="601"/>
      <c r="Y81" s="602"/>
      <c r="Z81" s="777"/>
      <c r="AB81" s="653"/>
    </row>
    <row r="82" spans="1:28" ht="10.199999999999999" customHeight="1" x14ac:dyDescent="0.25">
      <c r="A82" s="759">
        <v>33</v>
      </c>
      <c r="B82" s="761"/>
      <c r="C82" s="767"/>
      <c r="D82" s="767"/>
      <c r="E82" s="767"/>
      <c r="F82" s="768"/>
      <c r="G82" s="761"/>
      <c r="H82" s="767"/>
      <c r="I82" s="767"/>
      <c r="J82" s="767"/>
      <c r="K82" s="768"/>
      <c r="L82" s="770"/>
      <c r="M82" s="771"/>
      <c r="N82" s="772"/>
      <c r="O82" s="761"/>
      <c r="P82" s="767"/>
      <c r="Q82" s="767"/>
      <c r="R82" s="768"/>
      <c r="S82" s="761"/>
      <c r="T82" s="767"/>
      <c r="U82" s="767"/>
      <c r="V82" s="768"/>
      <c r="W82" s="761"/>
      <c r="X82" s="767"/>
      <c r="Y82" s="768"/>
      <c r="Z82" s="776"/>
      <c r="AB82" s="653"/>
    </row>
    <row r="83" spans="1:28" ht="10.199999999999999" customHeight="1" x14ac:dyDescent="0.25">
      <c r="A83" s="760"/>
      <c r="B83" s="769"/>
      <c r="C83" s="601"/>
      <c r="D83" s="601"/>
      <c r="E83" s="601"/>
      <c r="F83" s="602"/>
      <c r="G83" s="769"/>
      <c r="H83" s="601"/>
      <c r="I83" s="601"/>
      <c r="J83" s="601"/>
      <c r="K83" s="602"/>
      <c r="L83" s="773"/>
      <c r="M83" s="774"/>
      <c r="N83" s="775"/>
      <c r="O83" s="769"/>
      <c r="P83" s="601"/>
      <c r="Q83" s="601"/>
      <c r="R83" s="602"/>
      <c r="S83" s="769"/>
      <c r="T83" s="601"/>
      <c r="U83" s="601"/>
      <c r="V83" s="602"/>
      <c r="W83" s="769"/>
      <c r="X83" s="601"/>
      <c r="Y83" s="602"/>
      <c r="Z83" s="777"/>
      <c r="AB83" s="653"/>
    </row>
    <row r="84" spans="1:28" ht="10.199999999999999" customHeight="1" x14ac:dyDescent="0.25">
      <c r="A84" s="759">
        <v>34</v>
      </c>
      <c r="B84" s="761"/>
      <c r="C84" s="767"/>
      <c r="D84" s="767"/>
      <c r="E84" s="767"/>
      <c r="F84" s="768"/>
      <c r="G84" s="761"/>
      <c r="H84" s="767"/>
      <c r="I84" s="767"/>
      <c r="J84" s="767"/>
      <c r="K84" s="768"/>
      <c r="L84" s="770"/>
      <c r="M84" s="771"/>
      <c r="N84" s="772"/>
      <c r="O84" s="761"/>
      <c r="P84" s="767"/>
      <c r="Q84" s="767"/>
      <c r="R84" s="768"/>
      <c r="S84" s="761"/>
      <c r="T84" s="767"/>
      <c r="U84" s="767"/>
      <c r="V84" s="768"/>
      <c r="W84" s="761"/>
      <c r="X84" s="767"/>
      <c r="Y84" s="768"/>
      <c r="Z84" s="776"/>
      <c r="AB84" s="653"/>
    </row>
    <row r="85" spans="1:28" ht="10.199999999999999" customHeight="1" x14ac:dyDescent="0.25">
      <c r="A85" s="760"/>
      <c r="B85" s="769"/>
      <c r="C85" s="601"/>
      <c r="D85" s="601"/>
      <c r="E85" s="601"/>
      <c r="F85" s="602"/>
      <c r="G85" s="769"/>
      <c r="H85" s="601"/>
      <c r="I85" s="601"/>
      <c r="J85" s="601"/>
      <c r="K85" s="602"/>
      <c r="L85" s="773"/>
      <c r="M85" s="774"/>
      <c r="N85" s="775"/>
      <c r="O85" s="769"/>
      <c r="P85" s="601"/>
      <c r="Q85" s="601"/>
      <c r="R85" s="602"/>
      <c r="S85" s="769"/>
      <c r="T85" s="601"/>
      <c r="U85" s="601"/>
      <c r="V85" s="602"/>
      <c r="W85" s="769"/>
      <c r="X85" s="601"/>
      <c r="Y85" s="602"/>
      <c r="Z85" s="777"/>
      <c r="AB85" s="653"/>
    </row>
    <row r="86" spans="1:28" ht="10.199999999999999" customHeight="1" x14ac:dyDescent="0.25">
      <c r="A86" s="759">
        <v>35</v>
      </c>
      <c r="B86" s="761"/>
      <c r="C86" s="767"/>
      <c r="D86" s="767"/>
      <c r="E86" s="767"/>
      <c r="F86" s="768"/>
      <c r="G86" s="761"/>
      <c r="H86" s="767"/>
      <c r="I86" s="767"/>
      <c r="J86" s="767"/>
      <c r="K86" s="768"/>
      <c r="L86" s="770"/>
      <c r="M86" s="771"/>
      <c r="N86" s="772"/>
      <c r="O86" s="761"/>
      <c r="P86" s="767"/>
      <c r="Q86" s="767"/>
      <c r="R86" s="768"/>
      <c r="S86" s="761"/>
      <c r="T86" s="767"/>
      <c r="U86" s="767"/>
      <c r="V86" s="768"/>
      <c r="W86" s="761"/>
      <c r="X86" s="767"/>
      <c r="Y86" s="768"/>
      <c r="Z86" s="776"/>
      <c r="AB86" s="653"/>
    </row>
    <row r="87" spans="1:28" ht="10.199999999999999" customHeight="1" x14ac:dyDescent="0.25">
      <c r="A87" s="760"/>
      <c r="B87" s="769"/>
      <c r="C87" s="601"/>
      <c r="D87" s="601"/>
      <c r="E87" s="601"/>
      <c r="F87" s="602"/>
      <c r="G87" s="769"/>
      <c r="H87" s="601"/>
      <c r="I87" s="601"/>
      <c r="J87" s="601"/>
      <c r="K87" s="602"/>
      <c r="L87" s="773"/>
      <c r="M87" s="774"/>
      <c r="N87" s="775"/>
      <c r="O87" s="769"/>
      <c r="P87" s="601"/>
      <c r="Q87" s="601"/>
      <c r="R87" s="602"/>
      <c r="S87" s="769"/>
      <c r="T87" s="601"/>
      <c r="U87" s="601"/>
      <c r="V87" s="602"/>
      <c r="W87" s="769"/>
      <c r="X87" s="601"/>
      <c r="Y87" s="602"/>
      <c r="Z87" s="777"/>
      <c r="AB87" s="653"/>
    </row>
    <row r="88" spans="1:28" ht="10.199999999999999" customHeight="1" x14ac:dyDescent="0.25">
      <c r="A88" s="759">
        <v>36</v>
      </c>
      <c r="B88" s="761"/>
      <c r="C88" s="762"/>
      <c r="D88" s="762"/>
      <c r="E88" s="762"/>
      <c r="F88" s="763"/>
      <c r="G88" s="761"/>
      <c r="H88" s="767"/>
      <c r="I88" s="767"/>
      <c r="J88" s="767"/>
      <c r="K88" s="768"/>
      <c r="L88" s="770"/>
      <c r="M88" s="771"/>
      <c r="N88" s="772"/>
      <c r="O88" s="761"/>
      <c r="P88" s="767"/>
      <c r="Q88" s="767"/>
      <c r="R88" s="768"/>
      <c r="S88" s="761"/>
      <c r="T88" s="767"/>
      <c r="U88" s="767"/>
      <c r="V88" s="768"/>
      <c r="W88" s="761"/>
      <c r="X88" s="767"/>
      <c r="Y88" s="768"/>
      <c r="Z88" s="776"/>
      <c r="AB88" s="653"/>
    </row>
    <row r="89" spans="1:28" ht="10.199999999999999" customHeight="1" x14ac:dyDescent="0.25">
      <c r="A89" s="760"/>
      <c r="B89" s="764"/>
      <c r="C89" s="765"/>
      <c r="D89" s="765"/>
      <c r="E89" s="765"/>
      <c r="F89" s="766"/>
      <c r="G89" s="769"/>
      <c r="H89" s="601"/>
      <c r="I89" s="601"/>
      <c r="J89" s="601"/>
      <c r="K89" s="602"/>
      <c r="L89" s="773"/>
      <c r="M89" s="774"/>
      <c r="N89" s="775"/>
      <c r="O89" s="769"/>
      <c r="P89" s="601"/>
      <c r="Q89" s="601"/>
      <c r="R89" s="602"/>
      <c r="S89" s="769"/>
      <c r="T89" s="601"/>
      <c r="U89" s="601"/>
      <c r="V89" s="602"/>
      <c r="W89" s="769"/>
      <c r="X89" s="601"/>
      <c r="Y89" s="602"/>
      <c r="Z89" s="777"/>
      <c r="AB89" s="653"/>
    </row>
    <row r="90" spans="1:28" ht="10.199999999999999" customHeight="1" x14ac:dyDescent="0.25">
      <c r="A90" s="759">
        <v>37</v>
      </c>
      <c r="B90" s="761"/>
      <c r="C90" s="762"/>
      <c r="D90" s="762"/>
      <c r="E90" s="762"/>
      <c r="F90" s="763"/>
      <c r="G90" s="761"/>
      <c r="H90" s="767"/>
      <c r="I90" s="767"/>
      <c r="J90" s="767"/>
      <c r="K90" s="768"/>
      <c r="L90" s="770"/>
      <c r="M90" s="771"/>
      <c r="N90" s="772"/>
      <c r="O90" s="761"/>
      <c r="P90" s="767"/>
      <c r="Q90" s="767"/>
      <c r="R90" s="768"/>
      <c r="S90" s="761"/>
      <c r="T90" s="767"/>
      <c r="U90" s="767"/>
      <c r="V90" s="768"/>
      <c r="W90" s="761"/>
      <c r="X90" s="767"/>
      <c r="Y90" s="768"/>
      <c r="Z90" s="776"/>
      <c r="AB90" s="653"/>
    </row>
    <row r="91" spans="1:28" ht="10.199999999999999" customHeight="1" x14ac:dyDescent="0.25">
      <c r="A91" s="760"/>
      <c r="B91" s="764"/>
      <c r="C91" s="765"/>
      <c r="D91" s="765"/>
      <c r="E91" s="765"/>
      <c r="F91" s="766"/>
      <c r="G91" s="769"/>
      <c r="H91" s="601"/>
      <c r="I91" s="601"/>
      <c r="J91" s="601"/>
      <c r="K91" s="602"/>
      <c r="L91" s="773"/>
      <c r="M91" s="774"/>
      <c r="N91" s="775"/>
      <c r="O91" s="769"/>
      <c r="P91" s="601"/>
      <c r="Q91" s="601"/>
      <c r="R91" s="602"/>
      <c r="S91" s="769"/>
      <c r="T91" s="601"/>
      <c r="U91" s="601"/>
      <c r="V91" s="602"/>
      <c r="W91" s="769"/>
      <c r="X91" s="601"/>
      <c r="Y91" s="602"/>
      <c r="Z91" s="777"/>
      <c r="AB91" s="653"/>
    </row>
    <row r="92" spans="1:28" ht="10.199999999999999" customHeight="1" x14ac:dyDescent="0.25">
      <c r="A92" s="759">
        <v>38</v>
      </c>
      <c r="B92" s="761"/>
      <c r="C92" s="767"/>
      <c r="D92" s="767"/>
      <c r="E92" s="767"/>
      <c r="F92" s="768"/>
      <c r="G92" s="761"/>
      <c r="H92" s="767"/>
      <c r="I92" s="767"/>
      <c r="J92" s="767"/>
      <c r="K92" s="768"/>
      <c r="L92" s="770"/>
      <c r="M92" s="771"/>
      <c r="N92" s="772"/>
      <c r="O92" s="761"/>
      <c r="P92" s="767"/>
      <c r="Q92" s="767"/>
      <c r="R92" s="768"/>
      <c r="S92" s="761"/>
      <c r="T92" s="767"/>
      <c r="U92" s="767"/>
      <c r="V92" s="768"/>
      <c r="W92" s="761"/>
      <c r="X92" s="767"/>
      <c r="Y92" s="768"/>
      <c r="Z92" s="776"/>
      <c r="AB92" s="653"/>
    </row>
    <row r="93" spans="1:28" ht="10.199999999999999" customHeight="1" x14ac:dyDescent="0.25">
      <c r="A93" s="760"/>
      <c r="B93" s="769"/>
      <c r="C93" s="601"/>
      <c r="D93" s="601"/>
      <c r="E93" s="601"/>
      <c r="F93" s="602"/>
      <c r="G93" s="769"/>
      <c r="H93" s="601"/>
      <c r="I93" s="601"/>
      <c r="J93" s="601"/>
      <c r="K93" s="602"/>
      <c r="L93" s="773"/>
      <c r="M93" s="774"/>
      <c r="N93" s="775"/>
      <c r="O93" s="769"/>
      <c r="P93" s="601"/>
      <c r="Q93" s="601"/>
      <c r="R93" s="602"/>
      <c r="S93" s="769"/>
      <c r="T93" s="601"/>
      <c r="U93" s="601"/>
      <c r="V93" s="602"/>
      <c r="W93" s="769"/>
      <c r="X93" s="601"/>
      <c r="Y93" s="602"/>
      <c r="Z93" s="777"/>
      <c r="AB93" s="653"/>
    </row>
    <row r="94" spans="1:28" ht="10.199999999999999" customHeight="1" x14ac:dyDescent="0.25">
      <c r="A94" s="759">
        <v>39</v>
      </c>
      <c r="B94" s="761"/>
      <c r="C94" s="767"/>
      <c r="D94" s="767"/>
      <c r="E94" s="767"/>
      <c r="F94" s="768"/>
      <c r="G94" s="761"/>
      <c r="H94" s="767"/>
      <c r="I94" s="767"/>
      <c r="J94" s="767"/>
      <c r="K94" s="768"/>
      <c r="L94" s="770"/>
      <c r="M94" s="771"/>
      <c r="N94" s="772"/>
      <c r="O94" s="761"/>
      <c r="P94" s="767"/>
      <c r="Q94" s="767"/>
      <c r="R94" s="768"/>
      <c r="S94" s="761"/>
      <c r="T94" s="767"/>
      <c r="U94" s="767"/>
      <c r="V94" s="768"/>
      <c r="W94" s="761"/>
      <c r="X94" s="767"/>
      <c r="Y94" s="768"/>
      <c r="Z94" s="776"/>
      <c r="AB94" s="653"/>
    </row>
    <row r="95" spans="1:28" ht="10.199999999999999" customHeight="1" x14ac:dyDescent="0.25">
      <c r="A95" s="760"/>
      <c r="B95" s="769"/>
      <c r="C95" s="601"/>
      <c r="D95" s="601"/>
      <c r="E95" s="601"/>
      <c r="F95" s="602"/>
      <c r="G95" s="769"/>
      <c r="H95" s="601"/>
      <c r="I95" s="601"/>
      <c r="J95" s="601"/>
      <c r="K95" s="602"/>
      <c r="L95" s="773"/>
      <c r="M95" s="774"/>
      <c r="N95" s="775"/>
      <c r="O95" s="769"/>
      <c r="P95" s="601"/>
      <c r="Q95" s="601"/>
      <c r="R95" s="602"/>
      <c r="S95" s="769"/>
      <c r="T95" s="601"/>
      <c r="U95" s="601"/>
      <c r="V95" s="602"/>
      <c r="W95" s="769"/>
      <c r="X95" s="601"/>
      <c r="Y95" s="602"/>
      <c r="Z95" s="777"/>
      <c r="AB95" s="653"/>
    </row>
    <row r="96" spans="1:28" ht="10.199999999999999" customHeight="1" x14ac:dyDescent="0.25">
      <c r="A96" s="759">
        <v>40</v>
      </c>
      <c r="B96" s="761"/>
      <c r="C96" s="762"/>
      <c r="D96" s="762"/>
      <c r="E96" s="762"/>
      <c r="F96" s="763"/>
      <c r="G96" s="761"/>
      <c r="H96" s="767"/>
      <c r="I96" s="767"/>
      <c r="J96" s="767"/>
      <c r="K96" s="768"/>
      <c r="L96" s="770"/>
      <c r="M96" s="771"/>
      <c r="N96" s="772"/>
      <c r="O96" s="761"/>
      <c r="P96" s="767"/>
      <c r="Q96" s="767"/>
      <c r="R96" s="768"/>
      <c r="S96" s="761"/>
      <c r="T96" s="767"/>
      <c r="U96" s="767"/>
      <c r="V96" s="768"/>
      <c r="W96" s="761"/>
      <c r="X96" s="767"/>
      <c r="Y96" s="768"/>
      <c r="Z96" s="776"/>
      <c r="AB96" s="653"/>
    </row>
    <row r="97" spans="1:28" ht="10.199999999999999" customHeight="1" x14ac:dyDescent="0.25">
      <c r="A97" s="760"/>
      <c r="B97" s="764"/>
      <c r="C97" s="765"/>
      <c r="D97" s="765"/>
      <c r="E97" s="765"/>
      <c r="F97" s="766"/>
      <c r="G97" s="769"/>
      <c r="H97" s="601"/>
      <c r="I97" s="601"/>
      <c r="J97" s="601"/>
      <c r="K97" s="602"/>
      <c r="L97" s="773"/>
      <c r="M97" s="774"/>
      <c r="N97" s="775"/>
      <c r="O97" s="769"/>
      <c r="P97" s="601"/>
      <c r="Q97" s="601"/>
      <c r="R97" s="602"/>
      <c r="S97" s="769"/>
      <c r="T97" s="601"/>
      <c r="U97" s="601"/>
      <c r="V97" s="602"/>
      <c r="W97" s="769"/>
      <c r="X97" s="601"/>
      <c r="Y97" s="602"/>
      <c r="Z97" s="777"/>
      <c r="AB97" s="653"/>
    </row>
    <row r="98" spans="1:28" s="273" customFormat="1" ht="10.199999999999999" customHeight="1" x14ac:dyDescent="0.25">
      <c r="A98" s="59"/>
      <c r="B98" s="495"/>
      <c r="C98" s="495"/>
      <c r="D98" s="495"/>
      <c r="E98" s="495"/>
      <c r="F98" s="495"/>
      <c r="G98" s="495"/>
      <c r="H98" s="495"/>
      <c r="I98" s="495"/>
      <c r="J98" s="495"/>
      <c r="K98" s="495"/>
      <c r="L98" s="494"/>
      <c r="M98" s="494"/>
      <c r="N98" s="494"/>
      <c r="O98" s="495"/>
      <c r="P98" s="495"/>
      <c r="Q98" s="783" t="str">
        <f>IF(Z86&gt;0,"weitere Eingaben in Formular 3a_2 möglich!","")</f>
        <v/>
      </c>
      <c r="R98" s="783"/>
      <c r="S98" s="783"/>
      <c r="T98" s="783"/>
      <c r="U98" s="783"/>
      <c r="V98" s="783"/>
      <c r="W98" s="783"/>
      <c r="X98" s="783"/>
      <c r="Y98" s="783"/>
      <c r="Z98" s="783"/>
      <c r="AB98" s="653"/>
    </row>
    <row r="99" spans="1:28" ht="10.199999999999999" customHeight="1" x14ac:dyDescent="0.25">
      <c r="Q99" s="784"/>
      <c r="R99" s="784"/>
      <c r="S99" s="784"/>
      <c r="T99" s="784"/>
      <c r="U99" s="784"/>
      <c r="V99" s="784"/>
      <c r="W99" s="784"/>
      <c r="X99" s="784"/>
      <c r="Y99" s="784"/>
      <c r="Z99" s="784"/>
      <c r="AB99" s="653"/>
    </row>
    <row r="100" spans="1:28" ht="10.199999999999999" customHeight="1" x14ac:dyDescent="0.25">
      <c r="B100" s="793" t="s">
        <v>5</v>
      </c>
      <c r="C100" s="793"/>
      <c r="D100" s="793"/>
      <c r="E100" s="793"/>
      <c r="F100" s="793"/>
      <c r="G100" s="793"/>
      <c r="H100" s="793"/>
      <c r="I100" s="793"/>
      <c r="J100" s="793"/>
      <c r="K100" s="793"/>
      <c r="L100" s="793"/>
      <c r="M100" s="491"/>
      <c r="N100" s="794" t="str">
        <f>IF(COUNTA(Z18:Z96)&lt;1,"",COUNTA(Z18:Z96))</f>
        <v/>
      </c>
      <c r="O100" s="795"/>
      <c r="P100" s="491"/>
      <c r="Q100" s="491"/>
      <c r="R100" s="491"/>
      <c r="U100" s="493"/>
      <c r="V100" s="493"/>
      <c r="W100" s="493"/>
      <c r="X100" s="493"/>
      <c r="Y100" s="493"/>
      <c r="Z100" s="493"/>
      <c r="AB100" s="653"/>
    </row>
    <row r="101" spans="1:28" ht="10.199999999999999" customHeight="1" x14ac:dyDescent="0.25">
      <c r="B101" s="793"/>
      <c r="C101" s="793"/>
      <c r="D101" s="793"/>
      <c r="E101" s="793"/>
      <c r="F101" s="793"/>
      <c r="G101" s="793"/>
      <c r="H101" s="793"/>
      <c r="I101" s="793"/>
      <c r="J101" s="793"/>
      <c r="K101" s="793"/>
      <c r="L101" s="793"/>
      <c r="M101" s="491"/>
      <c r="N101" s="796"/>
      <c r="O101" s="797"/>
      <c r="P101" s="491"/>
      <c r="Q101" s="491"/>
      <c r="R101" s="491"/>
      <c r="AB101" s="653"/>
    </row>
    <row r="102" spans="1:28" ht="10.199999999999999" customHeight="1" x14ac:dyDescent="0.25">
      <c r="AB102" s="653"/>
    </row>
    <row r="103" spans="1:28" ht="10.199999999999999" customHeight="1" x14ac:dyDescent="0.25">
      <c r="B103" s="792" t="s">
        <v>44</v>
      </c>
      <c r="C103" s="792"/>
      <c r="D103" s="792"/>
      <c r="E103" s="792"/>
      <c r="F103" s="792"/>
      <c r="G103" s="792"/>
      <c r="H103" s="792"/>
      <c r="I103" s="792"/>
      <c r="J103" s="792"/>
      <c r="K103" s="792"/>
      <c r="L103" s="792"/>
      <c r="N103" s="794" t="str">
        <f>IF(COUNTIF(Z18:Z96,"w")&lt;1,"",COUNTIF(Z18:Z96,"w"))</f>
        <v/>
      </c>
      <c r="O103" s="795"/>
      <c r="Q103" s="788" t="str">
        <f>IF(N103="","",N103/N100)</f>
        <v/>
      </c>
      <c r="R103" s="789"/>
      <c r="AB103" s="653"/>
    </row>
    <row r="104" spans="1:28" ht="10.199999999999999" customHeight="1" x14ac:dyDescent="0.25">
      <c r="B104" s="792"/>
      <c r="C104" s="792"/>
      <c r="D104" s="792"/>
      <c r="E104" s="792"/>
      <c r="F104" s="792"/>
      <c r="G104" s="792"/>
      <c r="H104" s="792"/>
      <c r="I104" s="792"/>
      <c r="J104" s="792"/>
      <c r="K104" s="792"/>
      <c r="L104" s="792"/>
      <c r="N104" s="796"/>
      <c r="O104" s="797"/>
      <c r="Q104" s="790"/>
      <c r="R104" s="791"/>
      <c r="AB104" s="653"/>
    </row>
    <row r="105" spans="1:28" ht="10.199999999999999" customHeight="1" x14ac:dyDescent="0.25">
      <c r="AB105" s="653"/>
    </row>
    <row r="106" spans="1:28" ht="10.199999999999999" customHeight="1" x14ac:dyDescent="0.25">
      <c r="B106" s="792" t="s">
        <v>45</v>
      </c>
      <c r="C106" s="792"/>
      <c r="D106" s="792"/>
      <c r="E106" s="792"/>
      <c r="F106" s="792"/>
      <c r="G106" s="792"/>
      <c r="H106" s="792"/>
      <c r="I106" s="792"/>
      <c r="J106" s="792"/>
      <c r="K106" s="792"/>
      <c r="L106" s="792"/>
      <c r="N106" s="794" t="str">
        <f>IF(COUNTIF(Z18:Z96,"m")&lt;1,"",COUNTIF(Z18:Z96,"m"))</f>
        <v/>
      </c>
      <c r="O106" s="795"/>
      <c r="Q106" s="788" t="str">
        <f>IF(N106="","",N106/N100)</f>
        <v/>
      </c>
      <c r="R106" s="789"/>
      <c r="AB106" s="653"/>
    </row>
    <row r="107" spans="1:28" ht="10.199999999999999" customHeight="1" x14ac:dyDescent="0.25">
      <c r="B107" s="792"/>
      <c r="C107" s="792"/>
      <c r="D107" s="792"/>
      <c r="E107" s="792"/>
      <c r="F107" s="792"/>
      <c r="G107" s="792"/>
      <c r="H107" s="792"/>
      <c r="I107" s="792"/>
      <c r="J107" s="792"/>
      <c r="K107" s="792"/>
      <c r="L107" s="792"/>
      <c r="N107" s="796"/>
      <c r="O107" s="797"/>
      <c r="Q107" s="790"/>
      <c r="R107" s="791"/>
      <c r="AB107" s="653"/>
    </row>
    <row r="108" spans="1:28" ht="10.199999999999999" customHeight="1" x14ac:dyDescent="0.25">
      <c r="AB108" s="653"/>
    </row>
    <row r="109" spans="1:28" ht="10.199999999999999" customHeight="1" x14ac:dyDescent="0.25">
      <c r="AB109" s="653"/>
    </row>
    <row r="110" spans="1:28" ht="10.199999999999999" customHeight="1" x14ac:dyDescent="0.25">
      <c r="AB110" s="653"/>
    </row>
    <row r="111" spans="1:28" ht="10.199999999999999" customHeight="1" x14ac:dyDescent="0.25">
      <c r="AB111" s="653"/>
    </row>
    <row r="112" spans="1:28" ht="10.199999999999999" customHeight="1" x14ac:dyDescent="0.25">
      <c r="B112" s="596"/>
      <c r="C112" s="596"/>
      <c r="D112" s="596"/>
      <c r="E112" s="596"/>
      <c r="F112" s="596"/>
      <c r="G112" s="596"/>
      <c r="J112" s="596"/>
      <c r="K112" s="596"/>
      <c r="L112" s="596"/>
      <c r="M112" s="596"/>
      <c r="N112" s="596"/>
      <c r="O112" s="596"/>
      <c r="R112" s="596"/>
      <c r="S112" s="596"/>
      <c r="T112" s="596"/>
      <c r="U112" s="596"/>
      <c r="V112" s="596"/>
      <c r="W112" s="596"/>
      <c r="AB112" s="653"/>
    </row>
    <row r="113" spans="2:28" ht="10.199999999999999" customHeight="1" x14ac:dyDescent="0.25">
      <c r="B113" s="627"/>
      <c r="C113" s="627"/>
      <c r="D113" s="627"/>
      <c r="E113" s="627"/>
      <c r="F113" s="627"/>
      <c r="G113" s="627"/>
      <c r="J113" s="627"/>
      <c r="K113" s="627"/>
      <c r="L113" s="627"/>
      <c r="M113" s="627"/>
      <c r="N113" s="627"/>
      <c r="O113" s="627"/>
      <c r="R113" s="627"/>
      <c r="S113" s="627"/>
      <c r="T113" s="627"/>
      <c r="U113" s="627"/>
      <c r="V113" s="627"/>
      <c r="W113" s="627"/>
      <c r="AB113" s="653"/>
    </row>
    <row r="114" spans="2:28" ht="10.199999999999999" customHeight="1" x14ac:dyDescent="0.25">
      <c r="AB114" s="653"/>
    </row>
    <row r="115" spans="2:28" ht="10.199999999999999" customHeight="1" x14ac:dyDescent="0.25">
      <c r="B115" s="591" t="s">
        <v>0</v>
      </c>
      <c r="C115" s="591"/>
      <c r="D115" s="591"/>
      <c r="E115" s="591"/>
      <c r="F115" s="591"/>
      <c r="G115" s="591"/>
      <c r="J115" s="591" t="s">
        <v>454</v>
      </c>
      <c r="K115" s="591"/>
      <c r="L115" s="591"/>
      <c r="M115" s="591"/>
      <c r="N115" s="591"/>
      <c r="O115" s="591"/>
      <c r="R115" s="591" t="s">
        <v>454</v>
      </c>
      <c r="S115" s="591"/>
      <c r="T115" s="591"/>
      <c r="U115" s="591"/>
      <c r="V115" s="591"/>
      <c r="W115" s="591"/>
      <c r="AB115" s="653"/>
    </row>
    <row r="116" spans="2:28" ht="10.199999999999999" customHeight="1" x14ac:dyDescent="0.25">
      <c r="AB116" s="653"/>
    </row>
    <row r="117" spans="2:28" ht="10.199999999999999" customHeight="1" x14ac:dyDescent="0.25">
      <c r="B117" s="514" t="s">
        <v>46</v>
      </c>
      <c r="C117" s="514"/>
      <c r="D117" s="514"/>
      <c r="E117" s="514"/>
      <c r="F117" s="785" t="str">
        <f>IF(Dienststellendaten!G41&lt;1,"",Dienststellendaten!G41)</f>
        <v/>
      </c>
      <c r="G117" s="786"/>
      <c r="H117" s="786"/>
      <c r="AB117" s="653"/>
    </row>
    <row r="118" spans="2:28" ht="10.199999999999999" customHeight="1" x14ac:dyDescent="0.25">
      <c r="B118" s="514"/>
      <c r="C118" s="514"/>
      <c r="D118" s="514"/>
      <c r="E118" s="514"/>
      <c r="F118" s="787"/>
      <c r="G118" s="787"/>
      <c r="H118" s="787"/>
      <c r="AB118" s="653"/>
    </row>
    <row r="119" spans="2:28" ht="10.199999999999999" customHeight="1" x14ac:dyDescent="0.25">
      <c r="AB119" s="653"/>
    </row>
    <row r="120" spans="2:28" ht="10.199999999999999" customHeight="1" x14ac:dyDescent="0.25">
      <c r="AB120" s="653"/>
    </row>
    <row r="121" spans="2:28" ht="10.199999999999999" customHeight="1" x14ac:dyDescent="0.25">
      <c r="B121" s="698" t="s">
        <v>8</v>
      </c>
      <c r="C121" s="617"/>
      <c r="D121" s="617"/>
      <c r="E121" s="617"/>
      <c r="F121" s="617"/>
      <c r="G121" s="617"/>
      <c r="H121" s="617"/>
      <c r="I121" s="617"/>
      <c r="J121" s="617"/>
      <c r="K121" s="617"/>
      <c r="AB121" s="653"/>
    </row>
    <row r="122" spans="2:28" ht="10.199999999999999" customHeight="1" x14ac:dyDescent="0.25">
      <c r="B122" s="617"/>
      <c r="C122" s="617"/>
      <c r="D122" s="617"/>
      <c r="E122" s="617"/>
      <c r="F122" s="617"/>
      <c r="G122" s="617"/>
      <c r="H122" s="617"/>
      <c r="I122" s="617"/>
      <c r="J122" s="617"/>
      <c r="K122" s="617"/>
      <c r="AB122" s="653"/>
    </row>
    <row r="123" spans="2:28" ht="10.199999999999999" customHeight="1" x14ac:dyDescent="0.25">
      <c r="B123" s="610" t="s">
        <v>9</v>
      </c>
      <c r="C123" s="610"/>
      <c r="D123" s="610"/>
      <c r="E123" s="610"/>
      <c r="F123" s="610"/>
      <c r="G123" s="610"/>
      <c r="H123" s="610"/>
      <c r="I123" s="610"/>
      <c r="J123" s="610"/>
      <c r="K123" s="610"/>
      <c r="L123" s="510"/>
      <c r="M123" s="510"/>
      <c r="AB123" s="653"/>
    </row>
    <row r="124" spans="2:28" ht="10.199999999999999" customHeight="1" x14ac:dyDescent="0.25">
      <c r="B124" s="510"/>
      <c r="C124" s="510"/>
      <c r="D124" s="510"/>
      <c r="E124" s="510"/>
      <c r="F124" s="510"/>
      <c r="G124" s="510"/>
      <c r="H124" s="510"/>
      <c r="I124" s="510"/>
      <c r="J124" s="510"/>
      <c r="K124" s="510"/>
      <c r="L124" s="510"/>
      <c r="M124" s="510"/>
      <c r="R124" s="17"/>
      <c r="AB124" s="653"/>
    </row>
    <row r="125" spans="2:28" ht="10.199999999999999" customHeight="1" x14ac:dyDescent="0.25">
      <c r="AB125" s="653"/>
    </row>
    <row r="126" spans="2:28" ht="10.199999999999999" customHeight="1" x14ac:dyDescent="0.25">
      <c r="AB126" s="653"/>
    </row>
    <row r="127" spans="2:28" ht="10.199999999999999" customHeight="1" x14ac:dyDescent="0.25">
      <c r="AB127" s="653"/>
    </row>
    <row r="128" spans="2:28" ht="10.199999999999999" customHeight="1" x14ac:dyDescent="0.25">
      <c r="AB128" s="653"/>
    </row>
    <row r="129" spans="28:28" ht="10.199999999999999" customHeight="1" x14ac:dyDescent="0.25">
      <c r="AB129" s="653"/>
    </row>
    <row r="130" spans="28:28" ht="10.199999999999999" customHeight="1" x14ac:dyDescent="0.25">
      <c r="AB130" s="653"/>
    </row>
    <row r="131" spans="28:28" ht="10.199999999999999" customHeight="1" x14ac:dyDescent="0.25"/>
    <row r="132" spans="28:28" ht="10.199999999999999" customHeight="1" x14ac:dyDescent="0.25"/>
    <row r="133" spans="28:28" ht="10.199999999999999" customHeight="1" x14ac:dyDescent="0.25"/>
    <row r="134" spans="28:28" ht="10.199999999999999" customHeight="1" x14ac:dyDescent="0.25"/>
    <row r="135" spans="28:28" ht="10.199999999999999" customHeight="1" x14ac:dyDescent="0.25"/>
    <row r="136" spans="28:28" ht="10.199999999999999" customHeight="1" x14ac:dyDescent="0.25"/>
    <row r="137" spans="28:28" ht="10.199999999999999" customHeight="1" x14ac:dyDescent="0.25"/>
    <row r="138" spans="28:28" ht="10.199999999999999" customHeight="1" x14ac:dyDescent="0.25"/>
    <row r="139" spans="28:28" ht="10.199999999999999" customHeight="1" x14ac:dyDescent="0.25"/>
    <row r="140" spans="28:28" ht="10.199999999999999" customHeight="1" x14ac:dyDescent="0.25"/>
    <row r="141" spans="28:28" ht="10.199999999999999" customHeight="1" x14ac:dyDescent="0.25"/>
    <row r="142" spans="28:28" ht="10.199999999999999" customHeight="1" x14ac:dyDescent="0.25"/>
    <row r="143" spans="28:28" ht="10.199999999999999" customHeight="1" x14ac:dyDescent="0.25"/>
    <row r="144" spans="28:28" ht="10.199999999999999" customHeight="1" x14ac:dyDescent="0.25"/>
    <row r="145" ht="10.199999999999999" customHeight="1" x14ac:dyDescent="0.25"/>
    <row r="146" ht="10.199999999999999" customHeight="1" x14ac:dyDescent="0.25"/>
    <row r="147" ht="10.199999999999999" customHeight="1" x14ac:dyDescent="0.25"/>
    <row r="148" ht="10.199999999999999" customHeight="1" x14ac:dyDescent="0.25"/>
    <row r="149" ht="10.199999999999999" customHeight="1" x14ac:dyDescent="0.25"/>
    <row r="150" ht="10.199999999999999" customHeight="1" x14ac:dyDescent="0.25"/>
    <row r="151" ht="10.199999999999999" customHeight="1" x14ac:dyDescent="0.25"/>
    <row r="152" ht="10.199999999999999" customHeight="1" x14ac:dyDescent="0.25"/>
    <row r="153" ht="10.199999999999999" customHeight="1" x14ac:dyDescent="0.25"/>
  </sheetData>
  <sheetProtection algorithmName="SHA-512" hashValue="iyClnM+xHVPTGWTVeXYs4eC7sEBpliMcvnPWagzJ5kyf1ABVwMATjMqTCcv/uuULjqwQ2r2/JmrtQhrmws8Dyw==" saltValue="QyqMrs8z7Af4a74PBIdiTg==" spinCount="100000" sheet="1" objects="1" scenarios="1" selectLockedCells="1"/>
  <sortState xmlns:xlrd2="http://schemas.microsoft.com/office/spreadsheetml/2017/richdata2" ref="B18:F77">
    <sortCondition ref="B18:B77"/>
  </sortState>
  <mergeCells count="360">
    <mergeCell ref="AB1:AB130"/>
    <mergeCell ref="A74:A75"/>
    <mergeCell ref="B74:F75"/>
    <mergeCell ref="G74:K75"/>
    <mergeCell ref="L74:N75"/>
    <mergeCell ref="O74:R75"/>
    <mergeCell ref="S74:V75"/>
    <mergeCell ref="W74:Y75"/>
    <mergeCell ref="Z74:Z75"/>
    <mergeCell ref="A76:A77"/>
    <mergeCell ref="B76:F77"/>
    <mergeCell ref="G76:K77"/>
    <mergeCell ref="L76:N77"/>
    <mergeCell ref="O76:R77"/>
    <mergeCell ref="S76:V77"/>
    <mergeCell ref="W76:Y77"/>
    <mergeCell ref="Z76:Z77"/>
    <mergeCell ref="A70:A71"/>
    <mergeCell ref="B70:F71"/>
    <mergeCell ref="G70:K71"/>
    <mergeCell ref="L70:N71"/>
    <mergeCell ref="O70:R71"/>
    <mergeCell ref="S70:V71"/>
    <mergeCell ref="Z70:Z71"/>
    <mergeCell ref="A72:A73"/>
    <mergeCell ref="B72:F73"/>
    <mergeCell ref="G72:K73"/>
    <mergeCell ref="L72:N73"/>
    <mergeCell ref="O72:R73"/>
    <mergeCell ref="S72:V73"/>
    <mergeCell ref="W72:Y73"/>
    <mergeCell ref="Z72:Z73"/>
    <mergeCell ref="A66:A67"/>
    <mergeCell ref="B66:F67"/>
    <mergeCell ref="G66:K67"/>
    <mergeCell ref="L66:N67"/>
    <mergeCell ref="O66:R67"/>
    <mergeCell ref="S66:V67"/>
    <mergeCell ref="W66:Y67"/>
    <mergeCell ref="Z66:Z67"/>
    <mergeCell ref="A68:A69"/>
    <mergeCell ref="B68:F69"/>
    <mergeCell ref="G68:K69"/>
    <mergeCell ref="L68:N69"/>
    <mergeCell ref="O68:R69"/>
    <mergeCell ref="S68:V69"/>
    <mergeCell ref="W68:Y69"/>
    <mergeCell ref="Z68:Z69"/>
    <mergeCell ref="A15:A17"/>
    <mergeCell ref="B15:F17"/>
    <mergeCell ref="G15:K17"/>
    <mergeCell ref="L15:N17"/>
    <mergeCell ref="O15:R17"/>
    <mergeCell ref="S15:V17"/>
    <mergeCell ref="A18:A19"/>
    <mergeCell ref="B9:Z10"/>
    <mergeCell ref="B4:D4"/>
    <mergeCell ref="L18:N19"/>
    <mergeCell ref="B18:F19"/>
    <mergeCell ref="G18:K19"/>
    <mergeCell ref="O18:R19"/>
    <mergeCell ref="S18:V19"/>
    <mergeCell ref="B11:Z12"/>
    <mergeCell ref="Z15:Z17"/>
    <mergeCell ref="W18:Y19"/>
    <mergeCell ref="Z18:Z19"/>
    <mergeCell ref="E4:G4"/>
    <mergeCell ref="I4:S4"/>
    <mergeCell ref="V7:Y8"/>
    <mergeCell ref="V4:Y5"/>
    <mergeCell ref="B7:T8"/>
    <mergeCell ref="W15:Y17"/>
    <mergeCell ref="A24:A25"/>
    <mergeCell ref="B24:F25"/>
    <mergeCell ref="G24:K25"/>
    <mergeCell ref="L24:N25"/>
    <mergeCell ref="O24:R25"/>
    <mergeCell ref="S24:V25"/>
    <mergeCell ref="S20:V21"/>
    <mergeCell ref="A22:A23"/>
    <mergeCell ref="B22:F23"/>
    <mergeCell ref="G22:K23"/>
    <mergeCell ref="L22:N23"/>
    <mergeCell ref="O22:R23"/>
    <mergeCell ref="S22:V23"/>
    <mergeCell ref="A20:A21"/>
    <mergeCell ref="B20:F21"/>
    <mergeCell ref="G20:K21"/>
    <mergeCell ref="L20:N21"/>
    <mergeCell ref="O20:R21"/>
    <mergeCell ref="A28:A29"/>
    <mergeCell ref="B28:F29"/>
    <mergeCell ref="G28:K29"/>
    <mergeCell ref="L28:N29"/>
    <mergeCell ref="O28:R29"/>
    <mergeCell ref="S28:V29"/>
    <mergeCell ref="A26:A27"/>
    <mergeCell ref="B26:F27"/>
    <mergeCell ref="G26:K27"/>
    <mergeCell ref="L26:N27"/>
    <mergeCell ref="O26:R27"/>
    <mergeCell ref="S26:V27"/>
    <mergeCell ref="A32:A33"/>
    <mergeCell ref="B32:F33"/>
    <mergeCell ref="G32:K33"/>
    <mergeCell ref="L32:N33"/>
    <mergeCell ref="O32:R33"/>
    <mergeCell ref="S32:V33"/>
    <mergeCell ref="A30:A31"/>
    <mergeCell ref="B30:F31"/>
    <mergeCell ref="G30:K31"/>
    <mergeCell ref="L30:N31"/>
    <mergeCell ref="O30:R31"/>
    <mergeCell ref="S30:V31"/>
    <mergeCell ref="A36:A37"/>
    <mergeCell ref="B36:F37"/>
    <mergeCell ref="G36:K37"/>
    <mergeCell ref="L36:N37"/>
    <mergeCell ref="O36:R37"/>
    <mergeCell ref="S36:V37"/>
    <mergeCell ref="A34:A35"/>
    <mergeCell ref="B34:F35"/>
    <mergeCell ref="G34:K35"/>
    <mergeCell ref="L34:N35"/>
    <mergeCell ref="O34:R35"/>
    <mergeCell ref="S34:V35"/>
    <mergeCell ref="A40:A41"/>
    <mergeCell ref="B40:F41"/>
    <mergeCell ref="G40:K41"/>
    <mergeCell ref="L40:N41"/>
    <mergeCell ref="O40:R41"/>
    <mergeCell ref="S40:V41"/>
    <mergeCell ref="A38:A39"/>
    <mergeCell ref="B38:F39"/>
    <mergeCell ref="G38:K39"/>
    <mergeCell ref="L38:N39"/>
    <mergeCell ref="O38:R39"/>
    <mergeCell ref="S38:V39"/>
    <mergeCell ref="A44:A45"/>
    <mergeCell ref="B44:F45"/>
    <mergeCell ref="G44:K45"/>
    <mergeCell ref="L44:N45"/>
    <mergeCell ref="O44:R45"/>
    <mergeCell ref="S44:V45"/>
    <mergeCell ref="A42:A43"/>
    <mergeCell ref="B42:F43"/>
    <mergeCell ref="G42:K43"/>
    <mergeCell ref="L42:N43"/>
    <mergeCell ref="O42:R43"/>
    <mergeCell ref="S42:V43"/>
    <mergeCell ref="A48:A49"/>
    <mergeCell ref="B48:F49"/>
    <mergeCell ref="G48:K49"/>
    <mergeCell ref="L48:N49"/>
    <mergeCell ref="O48:R49"/>
    <mergeCell ref="S48:V49"/>
    <mergeCell ref="A46:A47"/>
    <mergeCell ref="B46:F47"/>
    <mergeCell ref="G46:K47"/>
    <mergeCell ref="L46:N47"/>
    <mergeCell ref="O46:R47"/>
    <mergeCell ref="S46:V47"/>
    <mergeCell ref="A52:A53"/>
    <mergeCell ref="B52:F53"/>
    <mergeCell ref="G52:K53"/>
    <mergeCell ref="L52:N53"/>
    <mergeCell ref="O52:R53"/>
    <mergeCell ref="S52:V53"/>
    <mergeCell ref="A50:A51"/>
    <mergeCell ref="B50:F51"/>
    <mergeCell ref="G50:K51"/>
    <mergeCell ref="L50:N51"/>
    <mergeCell ref="O50:R51"/>
    <mergeCell ref="S50:V51"/>
    <mergeCell ref="L56:N57"/>
    <mergeCell ref="O56:R57"/>
    <mergeCell ref="S56:V57"/>
    <mergeCell ref="A54:A55"/>
    <mergeCell ref="B54:F55"/>
    <mergeCell ref="G54:K55"/>
    <mergeCell ref="L54:N55"/>
    <mergeCell ref="O54:R55"/>
    <mergeCell ref="S54:V55"/>
    <mergeCell ref="W50:Y51"/>
    <mergeCell ref="Z50:Z51"/>
    <mergeCell ref="Z28:Z29"/>
    <mergeCell ref="W30:Y31"/>
    <mergeCell ref="Z30:Z31"/>
    <mergeCell ref="Z36:Z37"/>
    <mergeCell ref="A64:A65"/>
    <mergeCell ref="B64:F65"/>
    <mergeCell ref="G64:K65"/>
    <mergeCell ref="L64:N65"/>
    <mergeCell ref="O64:R65"/>
    <mergeCell ref="S64:V65"/>
    <mergeCell ref="A62:A63"/>
    <mergeCell ref="B62:F63"/>
    <mergeCell ref="G62:K63"/>
    <mergeCell ref="L62:N63"/>
    <mergeCell ref="O62:R63"/>
    <mergeCell ref="S62:V63"/>
    <mergeCell ref="A60:A61"/>
    <mergeCell ref="B60:F61"/>
    <mergeCell ref="G60:K61"/>
    <mergeCell ref="L60:N61"/>
    <mergeCell ref="O60:R61"/>
    <mergeCell ref="S60:V61"/>
    <mergeCell ref="Z44:Z45"/>
    <mergeCell ref="B100:L101"/>
    <mergeCell ref="N100:O101"/>
    <mergeCell ref="N103:O104"/>
    <mergeCell ref="N106:O107"/>
    <mergeCell ref="Q103:R104"/>
    <mergeCell ref="Z20:Z21"/>
    <mergeCell ref="W22:Y23"/>
    <mergeCell ref="Z22:Z23"/>
    <mergeCell ref="W24:Y25"/>
    <mergeCell ref="Z24:Z25"/>
    <mergeCell ref="Z26:Z27"/>
    <mergeCell ref="W28:Y29"/>
    <mergeCell ref="B103:L104"/>
    <mergeCell ref="W54:Y55"/>
    <mergeCell ref="Z54:Z55"/>
    <mergeCell ref="W56:Y57"/>
    <mergeCell ref="Z56:Z57"/>
    <mergeCell ref="W58:Y59"/>
    <mergeCell ref="Z58:Z59"/>
    <mergeCell ref="W46:Y47"/>
    <mergeCell ref="Z46:Z47"/>
    <mergeCell ref="W48:Y49"/>
    <mergeCell ref="Z48:Z49"/>
    <mergeCell ref="B117:E118"/>
    <mergeCell ref="F117:H118"/>
    <mergeCell ref="B121:K122"/>
    <mergeCell ref="B123:M124"/>
    <mergeCell ref="Q106:R107"/>
    <mergeCell ref="B112:G113"/>
    <mergeCell ref="J112:O113"/>
    <mergeCell ref="R112:W113"/>
    <mergeCell ref="B115:G115"/>
    <mergeCell ref="J115:O115"/>
    <mergeCell ref="R115:W115"/>
    <mergeCell ref="B106:L107"/>
    <mergeCell ref="B2:C3"/>
    <mergeCell ref="W32:Y33"/>
    <mergeCell ref="W20:Y21"/>
    <mergeCell ref="E2:G3"/>
    <mergeCell ref="I2:S3"/>
    <mergeCell ref="V2:Y3"/>
    <mergeCell ref="W40:Y41"/>
    <mergeCell ref="W34:Y35"/>
    <mergeCell ref="Z42:Z43"/>
    <mergeCell ref="Z34:Z35"/>
    <mergeCell ref="W38:Y39"/>
    <mergeCell ref="Z38:Z39"/>
    <mergeCell ref="Z40:Z41"/>
    <mergeCell ref="Z32:Z33"/>
    <mergeCell ref="W26:Y27"/>
    <mergeCell ref="W36:Y37"/>
    <mergeCell ref="W42:Y43"/>
    <mergeCell ref="W44:Y45"/>
    <mergeCell ref="W70:Y71"/>
    <mergeCell ref="Q98:Z99"/>
    <mergeCell ref="A86:A87"/>
    <mergeCell ref="B86:F87"/>
    <mergeCell ref="G86:K87"/>
    <mergeCell ref="L86:N87"/>
    <mergeCell ref="O86:R87"/>
    <mergeCell ref="S86:V87"/>
    <mergeCell ref="W86:Y87"/>
    <mergeCell ref="Z86:Z87"/>
    <mergeCell ref="A82:A83"/>
    <mergeCell ref="B82:F83"/>
    <mergeCell ref="G82:K83"/>
    <mergeCell ref="L82:N83"/>
    <mergeCell ref="O82:R83"/>
    <mergeCell ref="S82:V83"/>
    <mergeCell ref="W82:Y83"/>
    <mergeCell ref="Z82:Z83"/>
    <mergeCell ref="A84:A85"/>
    <mergeCell ref="B84:F85"/>
    <mergeCell ref="G84:K85"/>
    <mergeCell ref="W60:Y61"/>
    <mergeCell ref="L84:N85"/>
    <mergeCell ref="O84:R85"/>
    <mergeCell ref="S84:V85"/>
    <mergeCell ref="W84:Y85"/>
    <mergeCell ref="Z84:Z85"/>
    <mergeCell ref="A80:A81"/>
    <mergeCell ref="B80:F81"/>
    <mergeCell ref="G80:K81"/>
    <mergeCell ref="L80:N81"/>
    <mergeCell ref="O80:R81"/>
    <mergeCell ref="S80:V81"/>
    <mergeCell ref="W80:Y81"/>
    <mergeCell ref="Z80:Z81"/>
    <mergeCell ref="A78:A79"/>
    <mergeCell ref="B78:F79"/>
    <mergeCell ref="G78:K79"/>
    <mergeCell ref="L78:N79"/>
    <mergeCell ref="O78:R79"/>
    <mergeCell ref="S78:V79"/>
    <mergeCell ref="W78:Y79"/>
    <mergeCell ref="Z78:Z79"/>
    <mergeCell ref="W52:Y53"/>
    <mergeCell ref="Z62:Z63"/>
    <mergeCell ref="W64:Y65"/>
    <mergeCell ref="Z64:Z65"/>
    <mergeCell ref="W62:Y63"/>
    <mergeCell ref="Z60:Z61"/>
    <mergeCell ref="Z52:Z53"/>
    <mergeCell ref="A58:A59"/>
    <mergeCell ref="B58:F59"/>
    <mergeCell ref="G58:K59"/>
    <mergeCell ref="L58:N59"/>
    <mergeCell ref="O58:R59"/>
    <mergeCell ref="S58:V59"/>
    <mergeCell ref="A56:A57"/>
    <mergeCell ref="B56:F57"/>
    <mergeCell ref="G56:K57"/>
    <mergeCell ref="A88:A89"/>
    <mergeCell ref="B88:F89"/>
    <mergeCell ref="G88:K89"/>
    <mergeCell ref="L88:N89"/>
    <mergeCell ref="O88:R89"/>
    <mergeCell ref="S88:V89"/>
    <mergeCell ref="W88:Y89"/>
    <mergeCell ref="Z88:Z89"/>
    <mergeCell ref="A90:A91"/>
    <mergeCell ref="B90:F91"/>
    <mergeCell ref="G90:K91"/>
    <mergeCell ref="L90:N91"/>
    <mergeCell ref="O90:R91"/>
    <mergeCell ref="S90:V91"/>
    <mergeCell ref="W90:Y91"/>
    <mergeCell ref="Z90:Z91"/>
    <mergeCell ref="A96:A97"/>
    <mergeCell ref="B96:F97"/>
    <mergeCell ref="G96:K97"/>
    <mergeCell ref="L96:N97"/>
    <mergeCell ref="O96:R97"/>
    <mergeCell ref="S96:V97"/>
    <mergeCell ref="W96:Y97"/>
    <mergeCell ref="Z96:Z97"/>
    <mergeCell ref="A92:A93"/>
    <mergeCell ref="B92:F93"/>
    <mergeCell ref="G92:K93"/>
    <mergeCell ref="L92:N93"/>
    <mergeCell ref="O92:R93"/>
    <mergeCell ref="S92:V93"/>
    <mergeCell ref="W92:Y93"/>
    <mergeCell ref="Z92:Z93"/>
    <mergeCell ref="A94:A95"/>
    <mergeCell ref="B94:F95"/>
    <mergeCell ref="G94:K95"/>
    <mergeCell ref="L94:N95"/>
    <mergeCell ref="O94:R95"/>
    <mergeCell ref="S94:V95"/>
    <mergeCell ref="W94:Y95"/>
    <mergeCell ref="Z94:Z95"/>
  </mergeCells>
  <dataValidations count="1">
    <dataValidation type="list" allowBlank="1" showInputMessage="1" showErrorMessage="1" sqref="Z18:Z97" xr:uid="{00000000-0002-0000-0700-000000000000}">
      <formula1>"m,w"</formula1>
    </dataValidation>
  </dataValidations>
  <pageMargins left="0.7" right="0.7" top="0.78740157499999996" bottom="0.78740157499999996" header="0.3" footer="0.3"/>
  <pageSetup paperSize="9" scale="62" orientation="portrait" r:id="rId1"/>
  <rowBreaks count="1" manualBreakCount="1"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40</vt:i4>
      </vt:variant>
      <vt:variant>
        <vt:lpstr>Benannte Bereiche</vt:lpstr>
      </vt:variant>
      <vt:variant>
        <vt:i4>39</vt:i4>
      </vt:variant>
    </vt:vector>
  </HeadingPairs>
  <TitlesOfParts>
    <vt:vector size="79" baseType="lpstr">
      <vt:lpstr>Titel</vt:lpstr>
      <vt:lpstr>Vorwort</vt:lpstr>
      <vt:lpstr>Benutzerhinweise</vt:lpstr>
      <vt:lpstr>Dienststellendaten</vt:lpstr>
      <vt:lpstr>Formular 1</vt:lpstr>
      <vt:lpstr>Formular 2_1</vt:lpstr>
      <vt:lpstr>Formular 2_2</vt:lpstr>
      <vt:lpstr>Formular 2_3</vt:lpstr>
      <vt:lpstr>Formular 3a_1</vt:lpstr>
      <vt:lpstr>Formular 3a_2</vt:lpstr>
      <vt:lpstr>Formular 3a_3</vt:lpstr>
      <vt:lpstr>Formular 3b_1</vt:lpstr>
      <vt:lpstr>Formular 3b_2</vt:lpstr>
      <vt:lpstr>Formular 3b_3</vt:lpstr>
      <vt:lpstr>Formular 4a_1</vt:lpstr>
      <vt:lpstr>Formular 4a_2</vt:lpstr>
      <vt:lpstr>Formular 4a_3</vt:lpstr>
      <vt:lpstr>Formular 4b_1</vt:lpstr>
      <vt:lpstr>Formular 4b_2</vt:lpstr>
      <vt:lpstr>Formular 4b_3</vt:lpstr>
      <vt:lpstr>Formular 5a</vt:lpstr>
      <vt:lpstr>Formular 5b</vt:lpstr>
      <vt:lpstr>Formular 6</vt:lpstr>
      <vt:lpstr>Formular 7_1</vt:lpstr>
      <vt:lpstr>Formular 7_2</vt:lpstr>
      <vt:lpstr>Formular 8a</vt:lpstr>
      <vt:lpstr>Formular 8b</vt:lpstr>
      <vt:lpstr>Formular 9a</vt:lpstr>
      <vt:lpstr>Formular 9b</vt:lpstr>
      <vt:lpstr>Formular 10</vt:lpstr>
      <vt:lpstr>Formular 11a</vt:lpstr>
      <vt:lpstr>Formular 11b</vt:lpstr>
      <vt:lpstr>Formular 12a</vt:lpstr>
      <vt:lpstr>Formular 12b</vt:lpstr>
      <vt:lpstr>Formular 13a</vt:lpstr>
      <vt:lpstr>Formular 13b_1</vt:lpstr>
      <vt:lpstr>Formular 13b_2</vt:lpstr>
      <vt:lpstr>Formular 13c</vt:lpstr>
      <vt:lpstr>Formular 14</vt:lpstr>
      <vt:lpstr>Formular 15</vt:lpstr>
      <vt:lpstr>Benutzerhinweise!Druckbereich</vt:lpstr>
      <vt:lpstr>Dienststellendaten!Druckbereich</vt:lpstr>
      <vt:lpstr>'Formular 1'!Druckbereich</vt:lpstr>
      <vt:lpstr>'Formular 10'!Druckbereich</vt:lpstr>
      <vt:lpstr>'Formular 11a'!Druckbereich</vt:lpstr>
      <vt:lpstr>'Formular 11b'!Druckbereich</vt:lpstr>
      <vt:lpstr>'Formular 12a'!Druckbereich</vt:lpstr>
      <vt:lpstr>'Formular 12b'!Druckbereich</vt:lpstr>
      <vt:lpstr>'Formular 13a'!Druckbereich</vt:lpstr>
      <vt:lpstr>'Formular 13b_1'!Druckbereich</vt:lpstr>
      <vt:lpstr>'Formular 13b_2'!Druckbereich</vt:lpstr>
      <vt:lpstr>'Formular 13c'!Druckbereich</vt:lpstr>
      <vt:lpstr>'Formular 14'!Druckbereich</vt:lpstr>
      <vt:lpstr>'Formular 15'!Druckbereich</vt:lpstr>
      <vt:lpstr>'Formular 2_1'!Druckbereich</vt:lpstr>
      <vt:lpstr>'Formular 2_2'!Druckbereich</vt:lpstr>
      <vt:lpstr>'Formular 2_3'!Druckbereich</vt:lpstr>
      <vt:lpstr>'Formular 3a_1'!Druckbereich</vt:lpstr>
      <vt:lpstr>'Formular 3a_2'!Druckbereich</vt:lpstr>
      <vt:lpstr>'Formular 3a_3'!Druckbereich</vt:lpstr>
      <vt:lpstr>'Formular 3b_1'!Druckbereich</vt:lpstr>
      <vt:lpstr>'Formular 3b_2'!Druckbereich</vt:lpstr>
      <vt:lpstr>'Formular 3b_3'!Druckbereich</vt:lpstr>
      <vt:lpstr>'Formular 4a_1'!Druckbereich</vt:lpstr>
      <vt:lpstr>'Formular 4a_2'!Druckbereich</vt:lpstr>
      <vt:lpstr>'Formular 4a_3'!Druckbereich</vt:lpstr>
      <vt:lpstr>'Formular 4b_1'!Druckbereich</vt:lpstr>
      <vt:lpstr>'Formular 4b_2'!Druckbereich</vt:lpstr>
      <vt:lpstr>'Formular 4b_3'!Druckbereich</vt:lpstr>
      <vt:lpstr>'Formular 5a'!Druckbereich</vt:lpstr>
      <vt:lpstr>'Formular 5b'!Druckbereich</vt:lpstr>
      <vt:lpstr>'Formular 6'!Druckbereich</vt:lpstr>
      <vt:lpstr>'Formular 7_1'!Druckbereich</vt:lpstr>
      <vt:lpstr>'Formular 7_2'!Druckbereich</vt:lpstr>
      <vt:lpstr>'Formular 8a'!Druckbereich</vt:lpstr>
      <vt:lpstr>'Formular 8b'!Druckbereich</vt:lpstr>
      <vt:lpstr>'Formular 9a'!Druckbereich</vt:lpstr>
      <vt:lpstr>'Formular 9b'!Druckbereich</vt:lpstr>
      <vt:lpstr>Titel!Druckbereich</vt:lpstr>
    </vt:vector>
  </TitlesOfParts>
  <Company>Mages &amp; Co Softwarepool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Wahlunterlagen 2021 - blanko -</dc:title>
  <dc:subject>Personalratswahlen 2021</dc:subject>
  <dc:creator>Mages &amp; Co</dc:creator>
  <dc:description>bis max. 151 Beschäftigte und max. 120 Wahlberechtigte in ÖPR oder BPR/HPR!</dc:description>
  <cp:lastModifiedBy>Jörg Pfeiffer</cp:lastModifiedBy>
  <cp:lastPrinted>2021-01-11T10:09:29Z</cp:lastPrinted>
  <dcterms:created xsi:type="dcterms:W3CDTF">2016-07-12T16:08:46Z</dcterms:created>
  <dcterms:modified xsi:type="dcterms:W3CDTF">2021-02-11T07:58:37Z</dcterms:modified>
</cp:coreProperties>
</file>